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macmill\Downloads\"/>
    </mc:Choice>
  </mc:AlternateContent>
  <xr:revisionPtr revIDLastSave="0" documentId="13_ncr:1_{D745483B-03A0-4A88-846C-EC6F3DF71122}" xr6:coauthVersionLast="47" xr6:coauthVersionMax="47" xr10:uidLastSave="{00000000-0000-0000-0000-000000000000}"/>
  <workbookProtection workbookAlgorithmName="SHA-512" workbookHashValue="CYzVDvPdcQceYAM9gu5gkMG0hNPnd2T/LANUYlC2uYGUfqM8JM0VRkNXSz28hvsX+kG6AjoWNIjQI/Qb9vcwhw==" workbookSaltValue="V6oWdg3p8a3amCEs5FBDow==" workbookSpinCount="100000" lockStructure="1"/>
  <bookViews>
    <workbookView xWindow="-120" yWindow="-120" windowWidth="29040" windowHeight="15840" xr2:uid="{A17C3236-13B5-452F-841C-A4D5CDD2F029}"/>
  </bookViews>
  <sheets>
    <sheet name="Customer Profile" sheetId="2" r:id="rId1"/>
    <sheet name="I+E" sheetId="1" r:id="rId2"/>
    <sheet name="SFS" sheetId="5" state="hidden" r:id="rId3"/>
    <sheet name="Disposable Income" sheetId="3" r:id="rId4"/>
  </sheets>
  <definedNames>
    <definedName name="_xlnm._FilterDatabase" localSheetId="1" hidden="1">'I+E'!$A$6:$C$75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" i="1" l="1"/>
  <c r="D54" i="1" s="1"/>
  <c r="B53" i="1"/>
  <c r="D53" i="1" s="1"/>
  <c r="B52" i="1"/>
  <c r="D52" i="1" s="1"/>
  <c r="B14" i="5"/>
  <c r="B11" i="5"/>
  <c r="B8" i="5"/>
  <c r="B44" i="1"/>
  <c r="B45" i="1"/>
  <c r="B46" i="1"/>
  <c r="D70" i="1" l="1"/>
  <c r="B66" i="1"/>
  <c r="D66" i="1" s="1"/>
  <c r="D61" i="1"/>
  <c r="D46" i="1"/>
  <c r="D45" i="1"/>
  <c r="D44" i="1"/>
  <c r="D9" i="1"/>
  <c r="B76" i="1"/>
  <c r="D76" i="1" s="1"/>
  <c r="B77" i="1"/>
  <c r="D77" i="1" s="1"/>
  <c r="B78" i="1"/>
  <c r="D78" i="1" s="1"/>
  <c r="B79" i="1"/>
  <c r="D79" i="1" s="1"/>
  <c r="B80" i="1"/>
  <c r="D80" i="1" s="1"/>
  <c r="B81" i="1"/>
  <c r="D81" i="1" s="1"/>
  <c r="B82" i="1"/>
  <c r="D82" i="1" s="1"/>
  <c r="B83" i="1"/>
  <c r="D83" i="1" s="1"/>
  <c r="B84" i="1"/>
  <c r="D84" i="1" s="1"/>
  <c r="B75" i="1"/>
  <c r="D75" i="1" s="1"/>
  <c r="B71" i="1"/>
  <c r="D71" i="1" s="1"/>
  <c r="B72" i="1"/>
  <c r="D72" i="1" s="1"/>
  <c r="B73" i="1"/>
  <c r="D73" i="1" s="1"/>
  <c r="B67" i="1"/>
  <c r="D67" i="1" s="1"/>
  <c r="B68" i="1"/>
  <c r="D68" i="1" s="1"/>
  <c r="B62" i="1"/>
  <c r="D62" i="1" s="1"/>
  <c r="B63" i="1"/>
  <c r="D63" i="1" s="1"/>
  <c r="B64" i="1"/>
  <c r="D64" i="1" s="1"/>
  <c r="B57" i="1"/>
  <c r="D57" i="1" s="1"/>
  <c r="B58" i="1"/>
  <c r="D58" i="1" s="1"/>
  <c r="B56" i="1"/>
  <c r="D56" i="1" s="1"/>
  <c r="B51" i="1"/>
  <c r="D51" i="1" s="1"/>
  <c r="B43" i="1"/>
  <c r="D43" i="1" s="1"/>
  <c r="B47" i="1"/>
  <c r="D47" i="1" s="1"/>
  <c r="B48" i="1"/>
  <c r="D48" i="1" s="1"/>
  <c r="B49" i="1"/>
  <c r="D49" i="1" s="1"/>
  <c r="B42" i="1"/>
  <c r="D42" i="1" s="1"/>
  <c r="B40" i="1"/>
  <c r="D40" i="1" s="1"/>
  <c r="B39" i="1"/>
  <c r="D39" i="1" s="1"/>
  <c r="B37" i="1"/>
  <c r="D37" i="1" s="1"/>
  <c r="B34" i="1"/>
  <c r="D34" i="1" s="1"/>
  <c r="B35" i="1"/>
  <c r="D35" i="1" s="1"/>
  <c r="B33" i="1"/>
  <c r="D33" i="1" s="1"/>
  <c r="B28" i="1"/>
  <c r="D28" i="1" s="1"/>
  <c r="B29" i="1"/>
  <c r="D29" i="1" s="1"/>
  <c r="B30" i="1"/>
  <c r="D30" i="1" s="1"/>
  <c r="B31" i="1"/>
  <c r="D31" i="1" s="1"/>
  <c r="B27" i="1"/>
  <c r="D27" i="1" s="1"/>
  <c r="B24" i="1"/>
  <c r="D24" i="1" s="1"/>
  <c r="B21" i="1"/>
  <c r="D21" i="1" s="1"/>
  <c r="B22" i="1"/>
  <c r="D22" i="1" s="1"/>
  <c r="B20" i="1"/>
  <c r="D20" i="1" s="1"/>
  <c r="B14" i="1"/>
  <c r="D14" i="1" s="1"/>
  <c r="B15" i="1"/>
  <c r="D15" i="1" s="1"/>
  <c r="B16" i="1"/>
  <c r="D16" i="1" s="1"/>
  <c r="B17" i="1"/>
  <c r="D17" i="1" s="1"/>
  <c r="B18" i="1"/>
  <c r="D18" i="1" s="1"/>
  <c r="B13" i="1"/>
  <c r="D13" i="1" s="1"/>
  <c r="B10" i="1"/>
  <c r="D10" i="1" s="1"/>
  <c r="B11" i="1"/>
  <c r="D11" i="1" s="1"/>
  <c r="B15" i="5"/>
  <c r="B13" i="5"/>
  <c r="B16" i="5"/>
  <c r="B10" i="5"/>
  <c r="B12" i="5"/>
  <c r="B9" i="5"/>
  <c r="C7" i="3" l="1"/>
  <c r="B19" i="5"/>
  <c r="B18" i="5"/>
  <c r="B23" i="5"/>
  <c r="B20" i="5"/>
  <c r="B24" i="5"/>
  <c r="B22" i="5"/>
  <c r="C6" i="3"/>
  <c r="C8" i="3" l="1"/>
  <c r="C12" i="3" s="1"/>
  <c r="C11" i="3" l="1"/>
  <c r="C13" i="3"/>
</calcChain>
</file>

<file path=xl/sharedStrings.xml><?xml version="1.0" encoding="utf-8"?>
<sst xmlns="http://schemas.openxmlformats.org/spreadsheetml/2006/main" count="176" uniqueCount="162">
  <si>
    <t>Customer Profile</t>
  </si>
  <si>
    <t>Customer Account Number</t>
  </si>
  <si>
    <t>Question</t>
  </si>
  <si>
    <t>Response(0-9)</t>
  </si>
  <si>
    <t>Notes</t>
  </si>
  <si>
    <t>Dependant children under 16</t>
  </si>
  <si>
    <t>Dependant children 16-18</t>
  </si>
  <si>
    <t>Number of Dependant Adults over 18 (Include Yourself)</t>
  </si>
  <si>
    <t>Number of vehicles in the household</t>
  </si>
  <si>
    <t>What's your employment status?</t>
  </si>
  <si>
    <t>Guidance</t>
  </si>
  <si>
    <t xml:space="preserve">Please fill in the fields coloured </t>
  </si>
  <si>
    <t>Customer Profile Tab</t>
  </si>
  <si>
    <t>Please add your account number in the field provided and in the Reponse column add the number of individuals who meet the question</t>
  </si>
  <si>
    <t>criteria</t>
  </si>
  <si>
    <t>Please ensure in the Number of dependant adults over 18 you include yourself ie. if its just you answer 1 or answer 2 for you and a</t>
  </si>
  <si>
    <t>Partner.</t>
  </si>
  <si>
    <t>If there is anything you think we should know, please use the notes section on the right hand side.</t>
  </si>
  <si>
    <t>I+E Tab</t>
  </si>
  <si>
    <t>This tab is where you input what money you have coming in and what you money you have going out each month. The frequency has</t>
  </si>
  <si>
    <t>been set to monthly for each payment but use the dropdown if you need to change this ie. if the payments are weekly select weekly</t>
  </si>
  <si>
    <t xml:space="preserve">In the non-priority debt section we are only looking for your payment amount, the frequency can be changed to how you make these </t>
  </si>
  <si>
    <t>payments as well.</t>
  </si>
  <si>
    <t>For the benefits and non priority debts section please let us know what benefit or non priority debt each line relates to in the notes</t>
  </si>
  <si>
    <t>section on the right hand side.</t>
  </si>
  <si>
    <t>If there is anything you would like to let us know about anything you add, each line has a notes section on the right hand side.</t>
  </si>
  <si>
    <t>Disposable income</t>
  </si>
  <si>
    <t>In this tab you can see the overall amount of money you have coming in against how much you have going out and the amount of</t>
  </si>
  <si>
    <t>money you have left over. If these numbers don't look quite right please go back to the I+E tab and see if all the information you added</t>
  </si>
  <si>
    <t>is correct.</t>
  </si>
  <si>
    <t>We do provide 3 suggested amounts you may want to offer based on the amount of money you have left over. You may choose a different</t>
  </si>
  <si>
    <t xml:space="preserve">amount though if you don't think our suggestion is quite right.   </t>
  </si>
  <si>
    <t>If you choose a different amount to our suggestions, please can you leave note, letting us know why.</t>
  </si>
  <si>
    <t>Income &amp; Expenditure</t>
  </si>
  <si>
    <t>Frequency</t>
  </si>
  <si>
    <t>Amount</t>
  </si>
  <si>
    <t>Monthly Amount</t>
  </si>
  <si>
    <t>Income</t>
  </si>
  <si>
    <t>Earnings</t>
  </si>
  <si>
    <t>Salary or Wages (Take Home)</t>
  </si>
  <si>
    <t>Monthly</t>
  </si>
  <si>
    <t>Partner Salary or Wages (Take Home)</t>
  </si>
  <si>
    <t>Other Earnings (Including Self Employment)</t>
  </si>
  <si>
    <t>Benefits and Tax Credits</t>
  </si>
  <si>
    <t>Benefits such as Universal Credit, Income Support, Child Tax Credit or Other Benefits</t>
  </si>
  <si>
    <t>Benefit 1</t>
  </si>
  <si>
    <t>Benefit 2</t>
  </si>
  <si>
    <t>Benefit 3</t>
  </si>
  <si>
    <t>Benefit 4</t>
  </si>
  <si>
    <t xml:space="preserve">Benefit 5 </t>
  </si>
  <si>
    <t>Pensions</t>
  </si>
  <si>
    <t>State Pension</t>
  </si>
  <si>
    <t>Private Pension</t>
  </si>
  <si>
    <t>Other Pension</t>
  </si>
  <si>
    <t>Other Income</t>
  </si>
  <si>
    <t>Maintenance, Child Support, Lodgers, Rental income or any grants</t>
  </si>
  <si>
    <t>Outgoings - FIXED</t>
  </si>
  <si>
    <t>Home and Contents</t>
  </si>
  <si>
    <t>Rent or mortgage</t>
  </si>
  <si>
    <t>Ground Rent or Service Charges (Factor Fees)</t>
  </si>
  <si>
    <t>Secured Loans</t>
  </si>
  <si>
    <t>Council Tax</t>
  </si>
  <si>
    <t>Rental Electrical Appliances</t>
  </si>
  <si>
    <t>Utilities</t>
  </si>
  <si>
    <t>Gas</t>
  </si>
  <si>
    <t>Electricity</t>
  </si>
  <si>
    <t>Other Costs (Coal Oil Calor Gas etc)</t>
  </si>
  <si>
    <t>Water</t>
  </si>
  <si>
    <t>Care and Health Costs</t>
  </si>
  <si>
    <t>Childcare, Maintenance or Adult care</t>
  </si>
  <si>
    <t>Prescriptions, Dentists, Opticians etc.</t>
  </si>
  <si>
    <t>Transport and Travel</t>
  </si>
  <si>
    <t>Public Transport (eg Work School Shopping)</t>
  </si>
  <si>
    <t>Higher Purchase or Conditional Sale Vehicles</t>
  </si>
  <si>
    <t>Car Insurance</t>
  </si>
  <si>
    <t>Road Tax</t>
  </si>
  <si>
    <t>MOT and Ongoing Maintenance</t>
  </si>
  <si>
    <t>Breakdown Cover</t>
  </si>
  <si>
    <t>Fuel Parking and Toll Road Charges</t>
  </si>
  <si>
    <t>Other Costs</t>
  </si>
  <si>
    <t>School costs</t>
  </si>
  <si>
    <t>School Costs - Uniform</t>
  </si>
  <si>
    <t>School Costs - School Trips</t>
  </si>
  <si>
    <t>School Costs - After School Clubs</t>
  </si>
  <si>
    <t>School Costs - Other Costs</t>
  </si>
  <si>
    <t>Pension and Insurances</t>
  </si>
  <si>
    <t>Pay towards Private pensions or memberships</t>
  </si>
  <si>
    <t>Life Insurance, Buildings and Contents Insurance etc.</t>
  </si>
  <si>
    <t>Pet Insurance or any other costs</t>
  </si>
  <si>
    <t>Outgoings - FLEXIBLE</t>
  </si>
  <si>
    <t>Communications and Leisure</t>
  </si>
  <si>
    <t>TV Package including TV Licence and Internet costs</t>
  </si>
  <si>
    <t>Mobile phone</t>
  </si>
  <si>
    <t>Hobbies or Leisure including nights or days out</t>
  </si>
  <si>
    <t>Gifts, Pocket Money, Subscriptions etc.</t>
  </si>
  <si>
    <t>Food and Housekeeping</t>
  </si>
  <si>
    <t>Shopping including alcohol and cigarettes</t>
  </si>
  <si>
    <t>School meals, Work meals</t>
  </si>
  <si>
    <t>House Repairs, House Maintenance or other costs</t>
  </si>
  <si>
    <t>Personal Costs</t>
  </si>
  <si>
    <t>Clothing and Footwear</t>
  </si>
  <si>
    <t>Hairdressing</t>
  </si>
  <si>
    <t>Toiletries</t>
  </si>
  <si>
    <t xml:space="preserve">Non- Priority Debts </t>
  </si>
  <si>
    <t>Loans, Credit Cards, Store cards, Buy Now Pay Later, Electrics/Furniture or any other Higher Purchase etc.</t>
  </si>
  <si>
    <t>Debt 1</t>
  </si>
  <si>
    <t>Debt 2</t>
  </si>
  <si>
    <t>Debt 3</t>
  </si>
  <si>
    <t>Debt 4</t>
  </si>
  <si>
    <t>Debt 5</t>
  </si>
  <si>
    <t>Debt 6</t>
  </si>
  <si>
    <t>Debt 7</t>
  </si>
  <si>
    <t>Debt 8</t>
  </si>
  <si>
    <t>Debt 9</t>
  </si>
  <si>
    <t>SFS Spending Guidelines June 2022 - March 2023</t>
  </si>
  <si>
    <t>MDI less than</t>
  </si>
  <si>
    <t>Suggestion 1</t>
  </si>
  <si>
    <t>Suggestion 2</t>
  </si>
  <si>
    <t>Suggestion 3</t>
  </si>
  <si>
    <t>First Adult</t>
  </si>
  <si>
    <t>Additional Adult</t>
  </si>
  <si>
    <t>Children Under 16</t>
  </si>
  <si>
    <t>Children 16-18</t>
  </si>
  <si>
    <t>Weekly</t>
  </si>
  <si>
    <t>Comms and Leisure</t>
  </si>
  <si>
    <t>Fortnightly</t>
  </si>
  <si>
    <t xml:space="preserve">Housekeeping </t>
  </si>
  <si>
    <t>Four Weekly</t>
  </si>
  <si>
    <t xml:space="preserve">Personal </t>
  </si>
  <si>
    <t>Quarterly</t>
  </si>
  <si>
    <t xml:space="preserve">Total </t>
  </si>
  <si>
    <t>Annually</t>
  </si>
  <si>
    <t>Adult Comms and Leisure</t>
  </si>
  <si>
    <t>u16 Comms and Leisure</t>
  </si>
  <si>
    <t>16-18 Comms and Leisure</t>
  </si>
  <si>
    <t>Options</t>
  </si>
  <si>
    <t>Adult Housekeeping</t>
  </si>
  <si>
    <t>Breathing Space</t>
  </si>
  <si>
    <t xml:space="preserve">The amount you have available to offer us is not enough to set an arrangement. We suggest you contact us to let us know so we can provide you with a 30 day hold on your account. We also suggest once you have had a 30 day hold applied to your account you seek some free debt advice from Step Change on 08001381111 or your contact your local Citizens advice bureau for support. </t>
  </si>
  <si>
    <t>u16 Housekeeping</t>
  </si>
  <si>
    <t>16-18 Housekeeping</t>
  </si>
  <si>
    <t>Adult Personal</t>
  </si>
  <si>
    <t>u16 Personal</t>
  </si>
  <si>
    <t>16-18 Personal</t>
  </si>
  <si>
    <t>SFS Total Comms Leisure</t>
  </si>
  <si>
    <t>SFS Total Housekeeping</t>
  </si>
  <si>
    <t>SFS Total Personal</t>
  </si>
  <si>
    <t>I+E Total Comms Leisure</t>
  </si>
  <si>
    <t>I+E Total Housekeeping</t>
  </si>
  <si>
    <t>I+E Total Personal</t>
  </si>
  <si>
    <t>Outcome</t>
  </si>
  <si>
    <t>Description</t>
  </si>
  <si>
    <t>This is the total amount of money you have coming in monthly</t>
  </si>
  <si>
    <t>This is the total amount of money you have going out monthly</t>
  </si>
  <si>
    <t>Outgoings</t>
  </si>
  <si>
    <t>This is the amount of money you have left over every month</t>
  </si>
  <si>
    <t>Disposable</t>
  </si>
  <si>
    <t>1st suggestion for how much you might offer monthly based on what you have left over each month</t>
  </si>
  <si>
    <t>2nd suggestion for how much you might offer monthly based on what you have left over each month</t>
  </si>
  <si>
    <t>3rd suggestion for how much you might offer monthly based on what you have left over each month</t>
  </si>
  <si>
    <t>How much you want to offer as a monthly repayment</t>
  </si>
  <si>
    <t>Your Offer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</si>
</sst>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44" formatCode="_-&quot;£&quot;* #,##0.00_-;\-&quot;£&quot;* #,##0.00_-;_-&quot;£&quot;* &quot;-&quot;??_-;_-@_-"/>
    <numFmt numFmtId="164" formatCode="&quot;£&quot;#,##0.00"/>
  </numFmts>
  <fonts count="10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7">
    <xf numFmtId="0" fontId="0" fillId="0" borderId="0" xfId="0"/>
    <xf numFmtId="0" fontId="1" fillId="2" borderId="2" xfId="0" applyFont="1" applyFill="1" applyBorder="1"/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wrapText="1"/>
    </xf>
    <xf numFmtId="0" fontId="0" fillId="2" borderId="2" xfId="0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2" borderId="7" xfId="0" applyFill="1" applyBorder="1" applyAlignment="1">
      <alignment wrapText="1"/>
    </xf>
    <xf numFmtId="164" fontId="0" fillId="0" borderId="7" xfId="0" applyNumberFormat="1" applyBorder="1" applyAlignment="1">
      <alignment wrapText="1"/>
    </xf>
    <xf numFmtId="164" fontId="0" fillId="0" borderId="2" xfId="0" applyNumberFormat="1" applyBorder="1" applyAlignment="1">
      <alignment wrapText="1"/>
    </xf>
    <xf numFmtId="164" fontId="0" fillId="0" borderId="3" xfId="0" applyNumberFormat="1" applyBorder="1" applyAlignment="1">
      <alignment wrapText="1"/>
    </xf>
    <xf numFmtId="6" fontId="0" fillId="0" borderId="2" xfId="0" applyNumberFormat="1" applyBorder="1"/>
    <xf numFmtId="6" fontId="0" fillId="0" borderId="3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4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0" fontId="5" fillId="3" borderId="15" xfId="0" applyFont="1" applyFill="1" applyBorder="1"/>
    <xf numFmtId="0" fontId="0" fillId="0" borderId="15" xfId="0" applyBorder="1"/>
    <xf numFmtId="0" fontId="5" fillId="3" borderId="4" xfId="0" applyFont="1" applyFill="1" applyBorder="1"/>
    <xf numFmtId="0" fontId="5" fillId="3" borderId="2" xfId="0" applyFont="1" applyFill="1" applyBorder="1"/>
    <xf numFmtId="0" fontId="5" fillId="3" borderId="3" xfId="0" applyFont="1" applyFill="1" applyBorder="1"/>
    <xf numFmtId="0" fontId="5" fillId="3" borderId="2" xfId="0" applyFont="1" applyFill="1" applyBorder="1" applyAlignment="1">
      <alignment wrapText="1"/>
    </xf>
    <xf numFmtId="0" fontId="5" fillId="3" borderId="7" xfId="0" applyFont="1" applyFill="1" applyBorder="1" applyAlignment="1">
      <alignment wrapText="1"/>
    </xf>
    <xf numFmtId="0" fontId="4" fillId="3" borderId="2" xfId="0" applyFont="1" applyFill="1" applyBorder="1"/>
    <xf numFmtId="0" fontId="4" fillId="3" borderId="1" xfId="0" applyFont="1" applyFill="1" applyBorder="1"/>
    <xf numFmtId="0" fontId="4" fillId="3" borderId="5" xfId="0" applyFont="1" applyFill="1" applyBorder="1"/>
    <xf numFmtId="0" fontId="4" fillId="3" borderId="9" xfId="0" applyFont="1" applyFill="1" applyBorder="1"/>
    <xf numFmtId="0" fontId="4" fillId="3" borderId="4" xfId="0" applyFont="1" applyFill="1" applyBorder="1"/>
    <xf numFmtId="0" fontId="0" fillId="3" borderId="0" xfId="0" applyFill="1"/>
    <xf numFmtId="0" fontId="5" fillId="3" borderId="14" xfId="0" applyFont="1" applyFill="1" applyBorder="1"/>
    <xf numFmtId="0" fontId="6" fillId="3" borderId="0" xfId="0" applyFont="1" applyFill="1" applyAlignment="1">
      <alignment vertical="center"/>
    </xf>
    <xf numFmtId="0" fontId="5" fillId="3" borderId="14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9" fontId="0" fillId="0" borderId="15" xfId="2" applyFont="1" applyBorder="1"/>
    <xf numFmtId="0" fontId="5" fillId="3" borderId="16" xfId="0" applyFont="1" applyFill="1" applyBorder="1" applyAlignment="1">
      <alignment wrapText="1"/>
    </xf>
    <xf numFmtId="164" fontId="0" fillId="0" borderId="4" xfId="0" applyNumberFormat="1" applyBorder="1" applyAlignment="1">
      <alignment wrapText="1"/>
    </xf>
    <xf numFmtId="0" fontId="0" fillId="0" borderId="17" xfId="0" applyBorder="1" applyAlignment="1" applyProtection="1">
      <alignment wrapText="1"/>
      <protection locked="0"/>
    </xf>
    <xf numFmtId="0" fontId="5" fillId="3" borderId="4" xfId="0" applyFont="1" applyFill="1" applyBorder="1" applyAlignment="1">
      <alignment wrapText="1"/>
    </xf>
    <xf numFmtId="0" fontId="5" fillId="3" borderId="0" xfId="0" applyFont="1" applyFill="1"/>
    <xf numFmtId="164" fontId="0" fillId="0" borderId="18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5" fillId="3" borderId="11" xfId="0" applyFont="1" applyFill="1" applyBorder="1"/>
    <xf numFmtId="0" fontId="5" fillId="3" borderId="12" xfId="0" applyFont="1" applyFill="1" applyBorder="1"/>
    <xf numFmtId="0" fontId="5" fillId="3" borderId="13" xfId="0" applyFont="1" applyFill="1" applyBorder="1"/>
    <xf numFmtId="164" fontId="0" fillId="4" borderId="7" xfId="0" applyNumberFormat="1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164" fontId="0" fillId="4" borderId="0" xfId="0" applyNumberFormat="1" applyFill="1" applyProtection="1">
      <protection locked="0"/>
    </xf>
    <xf numFmtId="164" fontId="0" fillId="4" borderId="10" xfId="0" applyNumberFormat="1" applyFill="1" applyBorder="1" applyAlignment="1" applyProtection="1">
      <alignment wrapText="1"/>
      <protection locked="0"/>
    </xf>
    <xf numFmtId="164" fontId="0" fillId="4" borderId="7" xfId="0" applyNumberFormat="1" applyFill="1" applyBorder="1" applyProtection="1">
      <protection locked="0"/>
    </xf>
    <xf numFmtId="164" fontId="0" fillId="4" borderId="8" xfId="0" applyNumberFormat="1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4" borderId="13" xfId="0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0" borderId="29" xfId="0" applyBorder="1"/>
    <xf numFmtId="0" fontId="0" fillId="0" borderId="30" xfId="0" applyBorder="1"/>
    <xf numFmtId="0" fontId="5" fillId="3" borderId="27" xfId="0" applyFont="1" applyFill="1" applyBorder="1"/>
    <xf numFmtId="0" fontId="5" fillId="3" borderId="28" xfId="0" applyFont="1" applyFill="1" applyBorder="1"/>
    <xf numFmtId="164" fontId="0" fillId="0" borderId="19" xfId="2" applyNumberFormat="1" applyFont="1" applyBorder="1" applyAlignment="1">
      <alignment horizontal="center" vertical="center" wrapText="1"/>
    </xf>
    <xf numFmtId="164" fontId="0" fillId="0" borderId="20" xfId="1" applyNumberFormat="1" applyFont="1" applyBorder="1" applyAlignment="1">
      <alignment horizontal="center" vertical="center" wrapText="1"/>
    </xf>
    <xf numFmtId="164" fontId="0" fillId="0" borderId="21" xfId="1" applyNumberFormat="1" applyFont="1" applyBorder="1" applyAlignment="1">
      <alignment horizontal="center" vertical="center" wrapText="1"/>
    </xf>
    <xf numFmtId="0" fontId="0" fillId="4" borderId="0" xfId="0" applyFill="1"/>
    <xf numFmtId="0" fontId="1" fillId="0" borderId="0" xfId="0" applyFont="1"/>
    <xf numFmtId="0" fontId="5" fillId="3" borderId="22" xfId="0" applyFont="1" applyFill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5" fillId="3" borderId="24" xfId="0" applyFont="1" applyFill="1" applyBorder="1" applyAlignment="1">
      <alignment vertical="center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1" fontId="0" fillId="4" borderId="7" xfId="0" applyNumberFormat="1" applyFill="1" applyBorder="1" applyAlignment="1" applyProtection="1">
      <alignment horizontal="center"/>
      <protection locked="0"/>
    </xf>
    <xf numFmtId="1" fontId="0" fillId="4" borderId="12" xfId="0" applyNumberFormat="1" applyFill="1" applyBorder="1" applyAlignment="1" applyProtection="1">
      <alignment horizontal="center"/>
      <protection locked="0"/>
    </xf>
    <xf numFmtId="0" fontId="9" fillId="3" borderId="0" xfId="0" applyFont="1" applyFill="1" applyAlignment="1">
      <alignment horizontal="center" vertical="center"/>
    </xf>
    <xf numFmtId="0" fontId="0" fillId="2" borderId="6" xfId="0" applyFill="1" applyBorder="1" applyAlignment="1">
      <alignment horizontal="left" vertical="top" wrapText="1"/>
    </xf>
    <xf numFmtId="0" fontId="0" fillId="2" borderId="25" xfId="0" applyFill="1" applyBorder="1" applyAlignment="1">
      <alignment horizontal="left" vertical="top" wrapText="1"/>
    </xf>
    <xf numFmtId="0" fontId="0" fillId="2" borderId="26" xfId="0" applyFill="1" applyBorder="1" applyAlignment="1">
      <alignment horizontal="left" vertical="top" wrapText="1"/>
    </xf>
    <xf numFmtId="0" fontId="6" fillId="3" borderId="0" xfId="0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6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123825</xdr:rowOff>
    </xdr:from>
    <xdr:ext cx="2925783" cy="280146"/>
    <xdr:pic>
      <xdr:nvPicPr>
        <xdr:cNvPr id="2" name="Picture 1">
          <a:extLst>
            <a:ext uri="{FF2B5EF4-FFF2-40B4-BE49-F238E27FC236}">
              <a16:creationId xmlns:a16="http://schemas.microsoft.com/office/drawing/2014/main" id="{7BED1C3F-6986-4AE2-9CE5-8384DE24A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2950" y="123825"/>
          <a:ext cx="2925783" cy="28014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1343025</xdr:colOff>
      <xdr:row>0</xdr:row>
      <xdr:rowOff>304800</xdr:rowOff>
    </xdr:from>
    <xdr:ext cx="2925783" cy="280146"/>
    <xdr:pic>
      <xdr:nvPicPr>
        <xdr:cNvPr id="2" name="Picture 1">
          <a:extLst>
            <a:ext uri="{FF2B5EF4-FFF2-40B4-BE49-F238E27FC236}">
              <a16:creationId xmlns:a16="http://schemas.microsoft.com/office/drawing/2014/main" id="{3AED812E-6DFE-4016-A4A1-E6BEBCCE5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72450" y="304800"/>
          <a:ext cx="2925783" cy="28014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1057275</xdr:colOff>
      <xdr:row>1</xdr:row>
      <xdr:rowOff>0</xdr:rowOff>
    </xdr:from>
    <xdr:ext cx="2925783" cy="280146"/>
    <xdr:pic>
      <xdr:nvPicPr>
        <xdr:cNvPr id="3" name="Picture 2">
          <a:extLst>
            <a:ext uri="{FF2B5EF4-FFF2-40B4-BE49-F238E27FC236}">
              <a16:creationId xmlns:a16="http://schemas.microsoft.com/office/drawing/2014/main" id="{5F23DC03-DC0F-40EB-9A64-58DF3ACB0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2200" y="190500"/>
          <a:ext cx="2925783" cy="2801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EBEA4-5849-49E5-91F6-1A7E9A47DE32}">
  <sheetPr codeName="Sheet2"/>
  <dimension ref="A1:C38"/>
  <sheetViews>
    <sheetView tabSelected="1" workbookViewId="0">
      <selection activeCell="C14" sqref="C14"/>
    </sheetView>
  </sheetViews>
  <sheetFormatPr defaultColWidth="0" defaultRowHeight="15" zeroHeight="1" x14ac:dyDescent="0.25"/>
  <cols>
    <col min="1" max="1" width="52.7109375" bestFit="1" customWidth="1"/>
    <col min="2" max="2" width="15" customWidth="1"/>
    <col min="3" max="3" width="118.85546875" customWidth="1"/>
    <col min="4" max="5" width="9.140625" hidden="1" customWidth="1"/>
    <col min="6" max="16384" width="9.140625" hidden="1"/>
  </cols>
  <sheetData>
    <row r="1" spans="1:3" x14ac:dyDescent="0.25">
      <c r="A1" s="78" t="s">
        <v>0</v>
      </c>
      <c r="B1" s="79"/>
      <c r="C1" s="32"/>
    </row>
    <row r="2" spans="1:3" x14ac:dyDescent="0.25">
      <c r="A2" s="79"/>
      <c r="B2" s="79"/>
      <c r="C2" s="32"/>
    </row>
    <row r="3" spans="1:3" x14ac:dyDescent="0.25">
      <c r="A3" s="79"/>
      <c r="B3" s="79"/>
      <c r="C3" s="32"/>
    </row>
    <row r="4" spans="1:3" x14ac:dyDescent="0.25">
      <c r="A4" t="s">
        <v>1</v>
      </c>
      <c r="B4" s="80"/>
      <c r="C4" s="81"/>
    </row>
    <row r="5" spans="1:3" x14ac:dyDescent="0.25">
      <c r="A5" s="25" t="s">
        <v>2</v>
      </c>
      <c r="B5" s="25" t="s">
        <v>3</v>
      </c>
      <c r="C5" s="25" t="s">
        <v>4</v>
      </c>
    </row>
    <row r="6" spans="1:3" x14ac:dyDescent="0.25">
      <c r="A6" s="2" t="s">
        <v>5</v>
      </c>
      <c r="B6" s="58"/>
      <c r="C6" s="51"/>
    </row>
    <row r="7" spans="1:3" x14ac:dyDescent="0.25">
      <c r="A7" s="2" t="s">
        <v>6</v>
      </c>
      <c r="B7" s="58"/>
      <c r="C7" s="51"/>
    </row>
    <row r="8" spans="1:3" x14ac:dyDescent="0.25">
      <c r="A8" s="2" t="s">
        <v>7</v>
      </c>
      <c r="B8" s="58"/>
      <c r="C8" s="51"/>
    </row>
    <row r="9" spans="1:3" x14ac:dyDescent="0.25">
      <c r="A9" s="2" t="s">
        <v>8</v>
      </c>
      <c r="B9" s="58"/>
      <c r="C9" s="51"/>
    </row>
    <row r="10" spans="1:3" ht="15.75" thickBot="1" x14ac:dyDescent="0.3">
      <c r="A10" s="3" t="s">
        <v>9</v>
      </c>
      <c r="B10" s="59"/>
      <c r="C10" s="59"/>
    </row>
    <row r="11" spans="1:3" x14ac:dyDescent="0.25"/>
    <row r="12" spans="1:3" x14ac:dyDescent="0.25">
      <c r="A12" s="25" t="s">
        <v>10</v>
      </c>
    </row>
    <row r="13" spans="1:3" x14ac:dyDescent="0.25">
      <c r="A13" t="s">
        <v>11</v>
      </c>
      <c r="B13" s="69"/>
    </row>
    <row r="14" spans="1:3" x14ac:dyDescent="0.25">
      <c r="A14" s="70" t="s">
        <v>12</v>
      </c>
    </row>
    <row r="15" spans="1:3" x14ac:dyDescent="0.25">
      <c r="A15" t="s">
        <v>13</v>
      </c>
    </row>
    <row r="16" spans="1:3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/>
    <row r="21" spans="1:1" x14ac:dyDescent="0.25">
      <c r="A21" s="70" t="s">
        <v>18</v>
      </c>
    </row>
    <row r="22" spans="1:1" x14ac:dyDescent="0.25">
      <c r="A22" t="s">
        <v>19</v>
      </c>
    </row>
    <row r="23" spans="1:1" x14ac:dyDescent="0.25">
      <c r="A23" t="s">
        <v>20</v>
      </c>
    </row>
    <row r="24" spans="1:1" x14ac:dyDescent="0.25">
      <c r="A24" t="s">
        <v>21</v>
      </c>
    </row>
    <row r="25" spans="1:1" x14ac:dyDescent="0.25">
      <c r="A25" t="s">
        <v>22</v>
      </c>
    </row>
    <row r="26" spans="1:1" x14ac:dyDescent="0.25">
      <c r="A26" t="s">
        <v>23</v>
      </c>
    </row>
    <row r="27" spans="1:1" x14ac:dyDescent="0.25">
      <c r="A27" t="s">
        <v>24</v>
      </c>
    </row>
    <row r="28" spans="1:1" x14ac:dyDescent="0.25">
      <c r="A28" t="s">
        <v>25</v>
      </c>
    </row>
    <row r="29" spans="1:1" x14ac:dyDescent="0.25"/>
    <row r="30" spans="1:1" x14ac:dyDescent="0.25"/>
    <row r="31" spans="1:1" x14ac:dyDescent="0.25">
      <c r="A31" s="70" t="s">
        <v>26</v>
      </c>
    </row>
    <row r="32" spans="1:1" x14ac:dyDescent="0.25">
      <c r="A32" t="s">
        <v>27</v>
      </c>
    </row>
    <row r="33" spans="1:1" x14ac:dyDescent="0.25">
      <c r="A33" t="s">
        <v>28</v>
      </c>
    </row>
    <row r="34" spans="1:1" x14ac:dyDescent="0.25">
      <c r="A34" t="s">
        <v>29</v>
      </c>
    </row>
    <row r="35" spans="1:1" x14ac:dyDescent="0.25">
      <c r="A35" t="s">
        <v>30</v>
      </c>
    </row>
    <row r="36" spans="1:1" x14ac:dyDescent="0.25">
      <c r="A36" t="s">
        <v>31</v>
      </c>
    </row>
    <row r="37" spans="1:1" x14ac:dyDescent="0.25">
      <c r="A37" t="s">
        <v>32</v>
      </c>
    </row>
    <row r="38" spans="1:1" x14ac:dyDescent="0.25"/>
  </sheetData>
  <sheetProtection algorithmName="SHA-512" hashValue="SVZnxD7O2ni3Q5+9VG70OATNc+IKGeMJJOCBR6ZsuvzFGIMnj6Cx42bNKuEpcO4A/ppf3MaWyOPM0WfMIjGJ+g==" saltValue="2nBeKgreBd5G8VO1DUmSsg==" spinCount="100000" sheet="1" objects="1" scenarios="1"/>
  <mergeCells count="2">
    <mergeCell ref="A1:B3"/>
    <mergeCell ref="B4:C4"/>
  </mergeCells>
  <dataValidations count="1">
    <dataValidation type="list" allowBlank="1" showInputMessage="1" showErrorMessage="1" sqref="B10" xr:uid="{7F29308D-77BE-4D83-82F6-0916E28C825F}">
      <formula1>"Full Time,Part Time,Self-Employed,Homemaker,Unemployed, Retired, Student, Carer"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01707-0D14-4368-A6B1-83A1CC3B6438}">
  <sheetPr codeName="Sheet1"/>
  <dimension ref="A1:E85"/>
  <sheetViews>
    <sheetView topLeftCell="A14" workbookViewId="0">
      <selection activeCell="C62" sqref="C62"/>
    </sheetView>
  </sheetViews>
  <sheetFormatPr defaultColWidth="0" defaultRowHeight="15" zeroHeight="1" x14ac:dyDescent="0.25"/>
  <cols>
    <col min="1" max="1" width="62.42578125" bestFit="1" customWidth="1"/>
    <col min="2" max="2" width="12.5703125" bestFit="1" customWidth="1"/>
    <col min="3" max="3" width="12.140625" customWidth="1"/>
    <col min="4" max="4" width="15.28515625" bestFit="1" customWidth="1"/>
    <col min="5" max="5" width="70.140625" customWidth="1"/>
    <col min="6" max="6" width="9.140625" hidden="1" customWidth="1"/>
    <col min="7" max="16384" width="9.140625" hidden="1"/>
  </cols>
  <sheetData>
    <row r="1" spans="1:5" ht="26.25" customHeight="1" x14ac:dyDescent="0.25">
      <c r="A1" s="82" t="s">
        <v>33</v>
      </c>
      <c r="B1" s="82"/>
      <c r="C1" s="82"/>
      <c r="D1" s="82"/>
      <c r="E1" s="32"/>
    </row>
    <row r="2" spans="1:5" ht="15" customHeight="1" x14ac:dyDescent="0.25">
      <c r="A2" s="82"/>
      <c r="B2" s="82"/>
      <c r="C2" s="82"/>
      <c r="D2" s="82"/>
      <c r="E2" s="32"/>
    </row>
    <row r="3" spans="1:5" ht="15" customHeight="1" x14ac:dyDescent="0.25">
      <c r="A3" s="82"/>
      <c r="B3" s="82"/>
      <c r="C3" s="82"/>
      <c r="D3" s="82"/>
      <c r="E3" s="32"/>
    </row>
    <row r="4" spans="1:5" x14ac:dyDescent="0.25">
      <c r="A4" s="82"/>
      <c r="B4" s="82"/>
      <c r="C4" s="82"/>
      <c r="D4" s="82"/>
      <c r="E4" s="32"/>
    </row>
    <row r="5" spans="1:5" ht="15.75" thickBot="1" x14ac:dyDescent="0.3"/>
    <row r="6" spans="1:5" ht="15.75" thickBot="1" x14ac:dyDescent="0.3">
      <c r="A6" s="28" t="s">
        <v>2</v>
      </c>
      <c r="B6" s="28" t="s">
        <v>34</v>
      </c>
      <c r="C6" s="29" t="s">
        <v>35</v>
      </c>
      <c r="D6" s="30" t="s">
        <v>36</v>
      </c>
      <c r="E6" s="31" t="s">
        <v>4</v>
      </c>
    </row>
    <row r="7" spans="1:5" x14ac:dyDescent="0.25">
      <c r="A7" s="83" t="s">
        <v>37</v>
      </c>
      <c r="B7" s="84"/>
      <c r="C7" s="84"/>
      <c r="D7" s="84"/>
      <c r="E7" s="85"/>
    </row>
    <row r="8" spans="1:5" x14ac:dyDescent="0.25">
      <c r="A8" s="25" t="s">
        <v>38</v>
      </c>
      <c r="B8" s="25"/>
      <c r="C8" s="26"/>
      <c r="D8" s="26"/>
      <c r="E8" s="25"/>
    </row>
    <row r="9" spans="1:5" x14ac:dyDescent="0.25">
      <c r="A9" s="4" t="s">
        <v>39</v>
      </c>
      <c r="B9" s="36" t="s">
        <v>40</v>
      </c>
      <c r="C9" s="50"/>
      <c r="D9" s="9">
        <f>IF(B9="Weekly",(C9*52)/12,IF(B9="Monthly",C9,IF(B9="Annually",C9/12,IF(B9="Fortnightly",(C9*26)/12,IF(B9="Four Weekly",(C9*13)/12,IF(B9="Quarterly",(C9*4)/12,0))))))</f>
        <v>0</v>
      </c>
      <c r="E9" s="51"/>
    </row>
    <row r="10" spans="1:5" x14ac:dyDescent="0.25">
      <c r="A10" s="4" t="s">
        <v>41</v>
      </c>
      <c r="B10" s="36" t="str">
        <f>SFS!$I$1</f>
        <v>Monthly</v>
      </c>
      <c r="C10" s="50"/>
      <c r="D10" s="9">
        <f t="shared" ref="D10:D24" si="0">IF(B10="Weekly",(C10*52)/12,IF(B10="Monthly",C10,IF(B10="Annually",C10/12,IF(B10="Fortnightly",(C10*26)/12,IF(B10="Four Weekly",(C10*13)/12,IF(B10="Quarterly",(C10*4)/12,0))))))</f>
        <v>0</v>
      </c>
      <c r="E10" s="51"/>
    </row>
    <row r="11" spans="1:5" x14ac:dyDescent="0.25">
      <c r="A11" s="4" t="s">
        <v>42</v>
      </c>
      <c r="B11" s="36" t="str">
        <f>SFS!$I$1</f>
        <v>Monthly</v>
      </c>
      <c r="C11" s="50"/>
      <c r="D11" s="9">
        <f t="shared" si="0"/>
        <v>0</v>
      </c>
      <c r="E11" s="51"/>
    </row>
    <row r="12" spans="1:5" x14ac:dyDescent="0.25">
      <c r="A12" s="27" t="s">
        <v>43</v>
      </c>
      <c r="B12" s="25"/>
      <c r="C12" s="26"/>
      <c r="D12" s="26"/>
      <c r="E12" s="25"/>
    </row>
    <row r="13" spans="1:5" ht="30" x14ac:dyDescent="0.25">
      <c r="A13" s="4" t="s">
        <v>44</v>
      </c>
      <c r="B13" s="36" t="str">
        <f>SFS!$I$1</f>
        <v>Monthly</v>
      </c>
      <c r="C13" s="50"/>
      <c r="D13" s="9">
        <f t="shared" si="0"/>
        <v>0</v>
      </c>
      <c r="E13" s="51"/>
    </row>
    <row r="14" spans="1:5" x14ac:dyDescent="0.25">
      <c r="A14" s="4" t="s">
        <v>45</v>
      </c>
      <c r="B14" s="36" t="str">
        <f>SFS!$I$1</f>
        <v>Monthly</v>
      </c>
      <c r="C14" s="50"/>
      <c r="D14" s="9">
        <f t="shared" si="0"/>
        <v>0</v>
      </c>
      <c r="E14" s="51"/>
    </row>
    <row r="15" spans="1:5" x14ac:dyDescent="0.25">
      <c r="A15" s="4" t="s">
        <v>46</v>
      </c>
      <c r="B15" s="36" t="str">
        <f>SFS!$I$1</f>
        <v>Monthly</v>
      </c>
      <c r="C15" s="50"/>
      <c r="D15" s="9">
        <f t="shared" si="0"/>
        <v>0</v>
      </c>
      <c r="E15" s="51"/>
    </row>
    <row r="16" spans="1:5" x14ac:dyDescent="0.25">
      <c r="A16" s="4" t="s">
        <v>47</v>
      </c>
      <c r="B16" s="36" t="str">
        <f>SFS!$I$1</f>
        <v>Monthly</v>
      </c>
      <c r="C16" s="50"/>
      <c r="D16" s="9">
        <f t="shared" si="0"/>
        <v>0</v>
      </c>
      <c r="E16" s="51"/>
    </row>
    <row r="17" spans="1:5" x14ac:dyDescent="0.25">
      <c r="A17" s="4" t="s">
        <v>48</v>
      </c>
      <c r="B17" s="36" t="str">
        <f>SFS!$I$1</f>
        <v>Monthly</v>
      </c>
      <c r="C17" s="50"/>
      <c r="D17" s="9">
        <f t="shared" si="0"/>
        <v>0</v>
      </c>
      <c r="E17" s="51"/>
    </row>
    <row r="18" spans="1:5" x14ac:dyDescent="0.25">
      <c r="A18" s="4" t="s">
        <v>49</v>
      </c>
      <c r="B18" s="36" t="str">
        <f>SFS!$I$1</f>
        <v>Monthly</v>
      </c>
      <c r="C18" s="50"/>
      <c r="D18" s="9">
        <f t="shared" si="0"/>
        <v>0</v>
      </c>
      <c r="E18" s="51"/>
    </row>
    <row r="19" spans="1:5" x14ac:dyDescent="0.25">
      <c r="A19" s="25" t="s">
        <v>50</v>
      </c>
      <c r="B19" s="25"/>
      <c r="C19" s="26"/>
      <c r="D19" s="26"/>
      <c r="E19" s="25"/>
    </row>
    <row r="20" spans="1:5" x14ac:dyDescent="0.25">
      <c r="A20" s="4" t="s">
        <v>51</v>
      </c>
      <c r="B20" s="36" t="str">
        <f>SFS!$I$1</f>
        <v>Monthly</v>
      </c>
      <c r="C20" s="50"/>
      <c r="D20" s="9">
        <f t="shared" si="0"/>
        <v>0</v>
      </c>
      <c r="E20" s="51"/>
    </row>
    <row r="21" spans="1:5" x14ac:dyDescent="0.25">
      <c r="A21" s="4" t="s">
        <v>52</v>
      </c>
      <c r="B21" s="36" t="str">
        <f>SFS!$I$1</f>
        <v>Monthly</v>
      </c>
      <c r="C21" s="50"/>
      <c r="D21" s="9">
        <f t="shared" si="0"/>
        <v>0</v>
      </c>
      <c r="E21" s="51"/>
    </row>
    <row r="22" spans="1:5" x14ac:dyDescent="0.25">
      <c r="A22" s="4" t="s">
        <v>53</v>
      </c>
      <c r="B22" s="36" t="str">
        <f>SFS!$I$1</f>
        <v>Monthly</v>
      </c>
      <c r="C22" s="50"/>
      <c r="D22" s="9">
        <f t="shared" si="0"/>
        <v>0</v>
      </c>
      <c r="E22" s="51"/>
    </row>
    <row r="23" spans="1:5" x14ac:dyDescent="0.25">
      <c r="A23" s="25" t="s">
        <v>54</v>
      </c>
      <c r="B23" s="25"/>
      <c r="C23" s="26"/>
      <c r="D23" s="26"/>
      <c r="E23" s="25"/>
    </row>
    <row r="24" spans="1:5" x14ac:dyDescent="0.25">
      <c r="A24" s="4" t="s">
        <v>55</v>
      </c>
      <c r="B24" s="36" t="str">
        <f>SFS!$I$1</f>
        <v>Monthly</v>
      </c>
      <c r="C24" s="50"/>
      <c r="D24" s="9">
        <f t="shared" si="0"/>
        <v>0</v>
      </c>
      <c r="E24" s="51"/>
    </row>
    <row r="25" spans="1:5" x14ac:dyDescent="0.25">
      <c r="A25" s="5" t="s">
        <v>56</v>
      </c>
      <c r="B25" s="5"/>
      <c r="C25" s="8"/>
      <c r="D25" s="8"/>
      <c r="E25" s="5"/>
    </row>
    <row r="26" spans="1:5" x14ac:dyDescent="0.25">
      <c r="A26" s="25" t="s">
        <v>57</v>
      </c>
      <c r="B26" s="25"/>
      <c r="C26" s="26"/>
      <c r="D26" s="26"/>
      <c r="E26" s="25"/>
    </row>
    <row r="27" spans="1:5" x14ac:dyDescent="0.25">
      <c r="A27" s="4" t="s">
        <v>58</v>
      </c>
      <c r="B27" s="36" t="str">
        <f>SFS!$I$1</f>
        <v>Monthly</v>
      </c>
      <c r="C27" s="50"/>
      <c r="D27" s="9">
        <f t="shared" ref="D27:D31" si="1">IF(B27="Weekly",(C27*52)/12,IF(B27="Monthly",C27,IF(B27="Annually",C27/12,IF(B27="Fortnightly",(C27*26)/12,IF(B27="Four Weekly",(C27*13)/12,IF(B27="Quarterly",(C27*4)/12,0))))))</f>
        <v>0</v>
      </c>
      <c r="E27" s="51"/>
    </row>
    <row r="28" spans="1:5" x14ac:dyDescent="0.25">
      <c r="A28" s="2" t="s">
        <v>59</v>
      </c>
      <c r="B28" s="36" t="str">
        <f>SFS!$I$1</f>
        <v>Monthly</v>
      </c>
      <c r="C28" s="50"/>
      <c r="D28" s="9">
        <f t="shared" si="1"/>
        <v>0</v>
      </c>
      <c r="E28" s="51"/>
    </row>
    <row r="29" spans="1:5" x14ac:dyDescent="0.25">
      <c r="A29" s="4" t="s">
        <v>60</v>
      </c>
      <c r="B29" s="36" t="str">
        <f>SFS!$I$1</f>
        <v>Monthly</v>
      </c>
      <c r="C29" s="50"/>
      <c r="D29" s="9">
        <f t="shared" si="1"/>
        <v>0</v>
      </c>
      <c r="E29" s="51"/>
    </row>
    <row r="30" spans="1:5" x14ac:dyDescent="0.25">
      <c r="A30" s="4" t="s">
        <v>61</v>
      </c>
      <c r="B30" s="36" t="str">
        <f>SFS!$I$1</f>
        <v>Monthly</v>
      </c>
      <c r="C30" s="50"/>
      <c r="D30" s="9">
        <f t="shared" si="1"/>
        <v>0</v>
      </c>
      <c r="E30" s="51"/>
    </row>
    <row r="31" spans="1:5" x14ac:dyDescent="0.25">
      <c r="A31" s="4" t="s">
        <v>62</v>
      </c>
      <c r="B31" s="36" t="str">
        <f>SFS!$I$1</f>
        <v>Monthly</v>
      </c>
      <c r="C31" s="50"/>
      <c r="D31" s="9">
        <f t="shared" si="1"/>
        <v>0</v>
      </c>
      <c r="E31" s="51"/>
    </row>
    <row r="32" spans="1:5" x14ac:dyDescent="0.25">
      <c r="A32" s="25" t="s">
        <v>63</v>
      </c>
      <c r="B32" s="25"/>
      <c r="C32" s="26"/>
      <c r="D32" s="26"/>
      <c r="E32" s="25"/>
    </row>
    <row r="33" spans="1:5" x14ac:dyDescent="0.25">
      <c r="A33" s="4" t="s">
        <v>64</v>
      </c>
      <c r="B33" s="36" t="str">
        <f>SFS!$I$1</f>
        <v>Monthly</v>
      </c>
      <c r="C33" s="50"/>
      <c r="D33" s="9">
        <f t="shared" ref="D33:D35" si="2">IF(B33="Weekly",(C33*52)/12,IF(B33="Monthly",C33,IF(B33="Annually",C33/12,IF(B33="Fortnightly",(C33*26)/12,IF(B33="Four Weekly",(C33*13)/12,IF(B33="Quarterly",(C33*4)/12,0))))))</f>
        <v>0</v>
      </c>
      <c r="E33" s="51"/>
    </row>
    <row r="34" spans="1:5" x14ac:dyDescent="0.25">
      <c r="A34" s="4" t="s">
        <v>65</v>
      </c>
      <c r="B34" s="36" t="str">
        <f>SFS!$I$1</f>
        <v>Monthly</v>
      </c>
      <c r="C34" s="50"/>
      <c r="D34" s="9">
        <f t="shared" si="2"/>
        <v>0</v>
      </c>
      <c r="E34" s="51"/>
    </row>
    <row r="35" spans="1:5" x14ac:dyDescent="0.25">
      <c r="A35" s="4" t="s">
        <v>66</v>
      </c>
      <c r="B35" s="36" t="str">
        <f>SFS!$I$1</f>
        <v>Monthly</v>
      </c>
      <c r="C35" s="50"/>
      <c r="D35" s="9">
        <f t="shared" si="2"/>
        <v>0</v>
      </c>
      <c r="E35" s="51"/>
    </row>
    <row r="36" spans="1:5" x14ac:dyDescent="0.25">
      <c r="A36" s="25" t="s">
        <v>67</v>
      </c>
      <c r="B36" s="25"/>
      <c r="C36" s="26"/>
      <c r="D36" s="26"/>
      <c r="E36" s="25"/>
    </row>
    <row r="37" spans="1:5" x14ac:dyDescent="0.25">
      <c r="A37" s="4" t="s">
        <v>67</v>
      </c>
      <c r="B37" s="36" t="str">
        <f>SFS!$I$1</f>
        <v>Monthly</v>
      </c>
      <c r="C37" s="50"/>
      <c r="D37" s="9">
        <f t="shared" ref="D37" si="3">IF(B37="Weekly",(C37*52)/12,IF(B37="Monthly",C37,IF(B37="Annually",C37/12,IF(B37="Fortnightly",(C37*26)/12,IF(B37="Four Weekly",(C37*13)/12,IF(B37="Quarterly",(C37*4)/12,0))))))</f>
        <v>0</v>
      </c>
      <c r="E37" s="51"/>
    </row>
    <row r="38" spans="1:5" x14ac:dyDescent="0.25">
      <c r="A38" s="25" t="s">
        <v>68</v>
      </c>
      <c r="B38" s="25"/>
      <c r="C38" s="26"/>
      <c r="D38" s="26"/>
      <c r="E38" s="25"/>
    </row>
    <row r="39" spans="1:5" x14ac:dyDescent="0.25">
      <c r="A39" s="4" t="s">
        <v>69</v>
      </c>
      <c r="B39" s="36" t="str">
        <f>SFS!$I$1</f>
        <v>Monthly</v>
      </c>
      <c r="C39" s="50"/>
      <c r="D39" s="9">
        <f t="shared" ref="D39:D40" si="4">IF(B39="Weekly",(C39*52)/12,IF(B39="Monthly",C39,IF(B39="Annually",C39/12,IF(B39="Fortnightly",(C39*26)/12,IF(B39="Four Weekly",(C39*13)/12,IF(B39="Quarterly",(C39*4)/12,0))))))</f>
        <v>0</v>
      </c>
      <c r="E39" s="51"/>
    </row>
    <row r="40" spans="1:5" x14ac:dyDescent="0.25">
      <c r="A40" s="4" t="s">
        <v>70</v>
      </c>
      <c r="B40" s="36" t="str">
        <f>SFS!$I$1</f>
        <v>Monthly</v>
      </c>
      <c r="C40" s="50"/>
      <c r="D40" s="9">
        <f t="shared" si="4"/>
        <v>0</v>
      </c>
      <c r="E40" s="51"/>
    </row>
    <row r="41" spans="1:5" x14ac:dyDescent="0.25">
      <c r="A41" s="25" t="s">
        <v>71</v>
      </c>
      <c r="B41" s="25"/>
      <c r="C41" s="26"/>
      <c r="D41" s="26"/>
      <c r="E41" s="25"/>
    </row>
    <row r="42" spans="1:5" x14ac:dyDescent="0.25">
      <c r="A42" s="4" t="s">
        <v>72</v>
      </c>
      <c r="B42" s="36" t="str">
        <f>SFS!$I$1</f>
        <v>Monthly</v>
      </c>
      <c r="C42" s="50"/>
      <c r="D42" s="9">
        <f t="shared" ref="D42:D49" si="5">IF(B42="Weekly",(C42*52)/12,IF(B42="Monthly",C42,IF(B42="Annually",C42/12,IF(B42="Fortnightly",(C42*26)/12,IF(B42="Four Weekly",(C42*13)/12,IF(B42="Quarterly",(C42*4)/12,0))))))</f>
        <v>0</v>
      </c>
      <c r="E42" s="51"/>
    </row>
    <row r="43" spans="1:5" x14ac:dyDescent="0.25">
      <c r="A43" s="4" t="s">
        <v>73</v>
      </c>
      <c r="B43" s="36" t="str">
        <f>SFS!$I$1</f>
        <v>Monthly</v>
      </c>
      <c r="C43" s="50"/>
      <c r="D43" s="9">
        <f t="shared" si="5"/>
        <v>0</v>
      </c>
      <c r="E43" s="51"/>
    </row>
    <row r="44" spans="1:5" x14ac:dyDescent="0.25">
      <c r="A44" s="4" t="s">
        <v>74</v>
      </c>
      <c r="B44" s="36" t="str">
        <f>SFS!$I$1</f>
        <v>Monthly</v>
      </c>
      <c r="C44" s="50"/>
      <c r="D44" s="9">
        <f t="shared" si="5"/>
        <v>0</v>
      </c>
      <c r="E44" s="51"/>
    </row>
    <row r="45" spans="1:5" x14ac:dyDescent="0.25">
      <c r="A45" s="4" t="s">
        <v>75</v>
      </c>
      <c r="B45" s="36" t="str">
        <f>SFS!$I$1</f>
        <v>Monthly</v>
      </c>
      <c r="C45" s="50"/>
      <c r="D45" s="9">
        <f t="shared" si="5"/>
        <v>0</v>
      </c>
      <c r="E45" s="51"/>
    </row>
    <row r="46" spans="1:5" x14ac:dyDescent="0.25">
      <c r="A46" s="4" t="s">
        <v>76</v>
      </c>
      <c r="B46" s="36" t="str">
        <f>SFS!$I$1</f>
        <v>Monthly</v>
      </c>
      <c r="C46" s="50"/>
      <c r="D46" s="9">
        <f t="shared" si="5"/>
        <v>0</v>
      </c>
      <c r="E46" s="51"/>
    </row>
    <row r="47" spans="1:5" x14ac:dyDescent="0.25">
      <c r="A47" s="4" t="s">
        <v>77</v>
      </c>
      <c r="B47" s="36" t="str">
        <f>SFS!$I$1</f>
        <v>Monthly</v>
      </c>
      <c r="C47" s="50"/>
      <c r="D47" s="9">
        <f t="shared" si="5"/>
        <v>0</v>
      </c>
      <c r="E47" s="51"/>
    </row>
    <row r="48" spans="1:5" x14ac:dyDescent="0.25">
      <c r="A48" s="4" t="s">
        <v>78</v>
      </c>
      <c r="B48" s="36" t="str">
        <f>SFS!$I$1</f>
        <v>Monthly</v>
      </c>
      <c r="C48" s="50"/>
      <c r="D48" s="9">
        <f t="shared" si="5"/>
        <v>0</v>
      </c>
      <c r="E48" s="51"/>
    </row>
    <row r="49" spans="1:5" x14ac:dyDescent="0.25">
      <c r="A49" s="4" t="s">
        <v>79</v>
      </c>
      <c r="B49" s="36" t="str">
        <f>SFS!$I$1</f>
        <v>Monthly</v>
      </c>
      <c r="C49" s="50"/>
      <c r="D49" s="9">
        <f t="shared" si="5"/>
        <v>0</v>
      </c>
      <c r="E49" s="51"/>
    </row>
    <row r="50" spans="1:5" x14ac:dyDescent="0.25">
      <c r="A50" s="25" t="s">
        <v>80</v>
      </c>
      <c r="B50" s="25"/>
      <c r="C50" s="26"/>
      <c r="D50" s="26"/>
      <c r="E50" s="25"/>
    </row>
    <row r="51" spans="1:5" x14ac:dyDescent="0.25">
      <c r="A51" s="4" t="s">
        <v>81</v>
      </c>
      <c r="B51" s="36" t="str">
        <f>SFS!$I$1</f>
        <v>Monthly</v>
      </c>
      <c r="C51" s="50"/>
      <c r="D51" s="9">
        <f t="shared" ref="D51:D54" si="6">IF(B51="Weekly",(C51*52)/12,IF(B51="Monthly",C51,IF(B51="Annually",C51/12,IF(B51="Fortnightly",(C51*26)/12,IF(B51="Four Weekly",(C51*13)/12,IF(B51="Quarterly",(C51*4)/12,0))))))</f>
        <v>0</v>
      </c>
      <c r="E51" s="51"/>
    </row>
    <row r="52" spans="1:5" x14ac:dyDescent="0.25">
      <c r="A52" s="4" t="s">
        <v>82</v>
      </c>
      <c r="B52" s="36" t="str">
        <f>SFS!$I$1</f>
        <v>Monthly</v>
      </c>
      <c r="C52" s="50"/>
      <c r="D52" s="9">
        <f t="shared" si="6"/>
        <v>0</v>
      </c>
      <c r="E52" s="51"/>
    </row>
    <row r="53" spans="1:5" x14ac:dyDescent="0.25">
      <c r="A53" s="4" t="s">
        <v>83</v>
      </c>
      <c r="B53" s="36" t="str">
        <f>SFS!$I$1</f>
        <v>Monthly</v>
      </c>
      <c r="C53" s="50"/>
      <c r="D53" s="9">
        <f t="shared" si="6"/>
        <v>0</v>
      </c>
      <c r="E53" s="51"/>
    </row>
    <row r="54" spans="1:5" x14ac:dyDescent="0.25">
      <c r="A54" s="4" t="s">
        <v>84</v>
      </c>
      <c r="B54" s="36" t="str">
        <f>SFS!$I$1</f>
        <v>Monthly</v>
      </c>
      <c r="C54" s="50"/>
      <c r="D54" s="9">
        <f t="shared" si="6"/>
        <v>0</v>
      </c>
      <c r="E54" s="51"/>
    </row>
    <row r="55" spans="1:5" x14ac:dyDescent="0.25">
      <c r="A55" s="25" t="s">
        <v>85</v>
      </c>
      <c r="B55" s="25"/>
      <c r="C55" s="26"/>
      <c r="D55" s="26"/>
      <c r="E55" s="25"/>
    </row>
    <row r="56" spans="1:5" x14ac:dyDescent="0.25">
      <c r="A56" s="4" t="s">
        <v>86</v>
      </c>
      <c r="B56" s="36" t="str">
        <f>SFS!$I$1</f>
        <v>Monthly</v>
      </c>
      <c r="C56" s="50"/>
      <c r="D56" s="9">
        <f t="shared" ref="D56:D58" si="7">IF(B56="Weekly",(C56*52)/12,IF(B56="Monthly",C56,IF(B56="Annually",C56/12,IF(B56="Fortnightly",(C56*26)/12,IF(B56="Four Weekly",(C56*13)/12,IF(B56="Quarterly",(C56*4)/12,0))))))</f>
        <v>0</v>
      </c>
      <c r="E56" s="51"/>
    </row>
    <row r="57" spans="1:5" x14ac:dyDescent="0.25">
      <c r="A57" s="4" t="s">
        <v>87</v>
      </c>
      <c r="B57" s="36" t="str">
        <f>SFS!$I$1</f>
        <v>Monthly</v>
      </c>
      <c r="C57" s="50"/>
      <c r="D57" s="9">
        <f t="shared" si="7"/>
        <v>0</v>
      </c>
      <c r="E57" s="51"/>
    </row>
    <row r="58" spans="1:5" x14ac:dyDescent="0.25">
      <c r="A58" s="4" t="s">
        <v>88</v>
      </c>
      <c r="B58" s="36" t="str">
        <f>SFS!$I$1</f>
        <v>Monthly</v>
      </c>
      <c r="C58" s="50"/>
      <c r="D58" s="9">
        <f t="shared" si="7"/>
        <v>0</v>
      </c>
      <c r="E58" s="51"/>
    </row>
    <row r="59" spans="1:5" x14ac:dyDescent="0.25">
      <c r="A59" s="1" t="s">
        <v>89</v>
      </c>
      <c r="B59" s="5"/>
      <c r="C59" s="8"/>
      <c r="D59" s="8"/>
      <c r="E59" s="5"/>
    </row>
    <row r="60" spans="1:5" x14ac:dyDescent="0.25">
      <c r="A60" s="27" t="s">
        <v>90</v>
      </c>
      <c r="B60" s="25"/>
      <c r="C60" s="26"/>
      <c r="D60" s="26"/>
      <c r="E60" s="25"/>
    </row>
    <row r="61" spans="1:5" x14ac:dyDescent="0.25">
      <c r="A61" s="4" t="s">
        <v>91</v>
      </c>
      <c r="B61" s="36" t="s">
        <v>40</v>
      </c>
      <c r="C61" s="52"/>
      <c r="D61" s="9">
        <f>IF(B61="Weekly",(C61*52)/12,IF(B61="Fortnightly",(C61*26)/12,IF(B61="Monthly",C61,IF(B61="Annually",C61/12,IF(B61="Four Weekly",(C61*13)/12,IF(B61="Quarterly",(C61*4)/12,0))))))</f>
        <v>0</v>
      </c>
      <c r="E61" s="51"/>
    </row>
    <row r="62" spans="1:5" x14ac:dyDescent="0.25">
      <c r="A62" s="4" t="s">
        <v>92</v>
      </c>
      <c r="B62" s="36" t="str">
        <f>SFS!$I$1</f>
        <v>Monthly</v>
      </c>
      <c r="C62" s="50"/>
      <c r="D62" s="9">
        <f t="shared" ref="D62:D64" si="8">IF(B62="Weekly",(C62*52)/12,IF(B62="Fortnightly",(C62*26)/12,IF(B62="Monthly",C62,IF(B62="Annually",C62/12,IF(B62="Four Weekly",(C62*13)/12,IF(B62="Quarterly",(C62*4)/12,0))))))</f>
        <v>0</v>
      </c>
      <c r="E62" s="51"/>
    </row>
    <row r="63" spans="1:5" x14ac:dyDescent="0.25">
      <c r="A63" s="4" t="s">
        <v>93</v>
      </c>
      <c r="B63" s="36" t="str">
        <f>SFS!$I$1</f>
        <v>Monthly</v>
      </c>
      <c r="C63" s="50"/>
      <c r="D63" s="9">
        <f t="shared" si="8"/>
        <v>0</v>
      </c>
      <c r="E63" s="51"/>
    </row>
    <row r="64" spans="1:5" x14ac:dyDescent="0.25">
      <c r="A64" s="4" t="s">
        <v>94</v>
      </c>
      <c r="B64" s="36" t="str">
        <f>SFS!$I$1</f>
        <v>Monthly</v>
      </c>
      <c r="C64" s="50"/>
      <c r="D64" s="9">
        <f t="shared" si="8"/>
        <v>0</v>
      </c>
      <c r="E64" s="51"/>
    </row>
    <row r="65" spans="1:5" x14ac:dyDescent="0.25">
      <c r="A65" s="27" t="s">
        <v>95</v>
      </c>
      <c r="B65" s="25"/>
      <c r="C65" s="26"/>
      <c r="D65" s="26"/>
      <c r="E65" s="25"/>
    </row>
    <row r="66" spans="1:5" x14ac:dyDescent="0.25">
      <c r="A66" s="4" t="s">
        <v>96</v>
      </c>
      <c r="B66" s="36" t="str">
        <f>SFS!$I$1</f>
        <v>Monthly</v>
      </c>
      <c r="C66" s="50"/>
      <c r="D66" s="9">
        <f>IF(B66="Weekly",(C66*52)/12,IF(B66="Monthly",C66,IF(B66="Fortnightly",(C66*26)/12,IF(B66="Annually",C66/12,IF(B66="Four Weekly",(C66*13)/12,IF(B66="Quarterly",(C66*4)/12,0))))))</f>
        <v>0</v>
      </c>
      <c r="E66" s="51"/>
    </row>
    <row r="67" spans="1:5" x14ac:dyDescent="0.25">
      <c r="A67" s="4" t="s">
        <v>97</v>
      </c>
      <c r="B67" s="36" t="str">
        <f>SFS!$I$1</f>
        <v>Monthly</v>
      </c>
      <c r="C67" s="50"/>
      <c r="D67" s="9">
        <f t="shared" ref="D67:D68" si="9">IF(B67="Weekly",(C67*52)/12,IF(B67="Monthly",C67,IF(B67="Fortnightly",(C67*26)/12,IF(B67="Annually",C67/12,IF(B67="Four Weekly",(C67*13)/12,IF(B67="Quarterly",(C67*4)/12,0))))))</f>
        <v>0</v>
      </c>
      <c r="E67" s="51"/>
    </row>
    <row r="68" spans="1:5" x14ac:dyDescent="0.25">
      <c r="A68" s="4" t="s">
        <v>98</v>
      </c>
      <c r="B68" s="36" t="str">
        <f>SFS!$I$1</f>
        <v>Monthly</v>
      </c>
      <c r="C68" s="50"/>
      <c r="D68" s="9">
        <f t="shared" si="9"/>
        <v>0</v>
      </c>
      <c r="E68" s="51"/>
    </row>
    <row r="69" spans="1:5" x14ac:dyDescent="0.25">
      <c r="A69" s="27" t="s">
        <v>99</v>
      </c>
      <c r="B69" s="25"/>
      <c r="C69" s="26"/>
      <c r="D69" s="26"/>
      <c r="E69" s="25"/>
    </row>
    <row r="70" spans="1:5" x14ac:dyDescent="0.25">
      <c r="A70" s="4" t="s">
        <v>100</v>
      </c>
      <c r="B70" s="36" t="s">
        <v>40</v>
      </c>
      <c r="C70" s="50"/>
      <c r="D70" s="9">
        <f>IF(B70="Weekly",(C70*52)/12,IF(B70="Monthly",C70,IF(B70="Fortnightly",(C70*26)/12,IF(B70="Annually",C70/12,IF(B70="Four Weekly",(C70*13)/12,IF(B70="Quarterly",(C70*4)/12,0))))))</f>
        <v>0</v>
      </c>
      <c r="E70" s="51"/>
    </row>
    <row r="71" spans="1:5" x14ac:dyDescent="0.25">
      <c r="A71" s="4" t="s">
        <v>101</v>
      </c>
      <c r="B71" s="36" t="str">
        <f>SFS!$I$1</f>
        <v>Monthly</v>
      </c>
      <c r="C71" s="50"/>
      <c r="D71" s="9">
        <f t="shared" ref="D71:D73" si="10">IF(B71="Weekly",(C71*52)/12,IF(B71="Monthly",C71,IF(B71="Fortnightly",(C71*26)/12,IF(B71="Annually",C71/12,IF(B71="Four Weekly",(C71*13)/12,IF(B71="Quarterly",(C71*4)/12,0))))))</f>
        <v>0</v>
      </c>
      <c r="E71" s="51"/>
    </row>
    <row r="72" spans="1:5" x14ac:dyDescent="0.25">
      <c r="A72" s="4" t="s">
        <v>102</v>
      </c>
      <c r="B72" s="36" t="str">
        <f>SFS!$I$1</f>
        <v>Monthly</v>
      </c>
      <c r="C72" s="50"/>
      <c r="D72" s="9">
        <f t="shared" si="10"/>
        <v>0</v>
      </c>
      <c r="E72" s="51"/>
    </row>
    <row r="73" spans="1:5" ht="15.75" thickBot="1" x14ac:dyDescent="0.3">
      <c r="A73" s="4" t="s">
        <v>79</v>
      </c>
      <c r="B73" s="41" t="str">
        <f>SFS!$I$1</f>
        <v>Monthly</v>
      </c>
      <c r="C73" s="50"/>
      <c r="D73" s="9">
        <f t="shared" si="10"/>
        <v>0</v>
      </c>
      <c r="E73" s="51"/>
    </row>
    <row r="74" spans="1:5" ht="15.75" thickBot="1" x14ac:dyDescent="0.3">
      <c r="A74" s="27" t="s">
        <v>103</v>
      </c>
      <c r="B74" s="42"/>
      <c r="C74" s="26"/>
      <c r="D74" s="39"/>
      <c r="E74" s="25"/>
    </row>
    <row r="75" spans="1:5" ht="30" x14ac:dyDescent="0.25">
      <c r="A75" s="7" t="s">
        <v>104</v>
      </c>
      <c r="B75" s="36" t="str">
        <f>SFS!$I$1</f>
        <v>Monthly</v>
      </c>
      <c r="C75" s="53"/>
      <c r="D75" s="40">
        <f t="shared" ref="D75:D84" si="11">IF(B75="Weekly",(C75*52)/12,IF(B75="Monthly",C75,IF(B75="Annually",C75/12,IF(B75="Fortnightly",(C75*26)/12,IF(B75="Four Weekly",(C75*13)/12,IF(B75="Quarterly",(C75*4)/12,0))))))</f>
        <v>0</v>
      </c>
      <c r="E75" s="56"/>
    </row>
    <row r="76" spans="1:5" x14ac:dyDescent="0.25">
      <c r="A76" s="4" t="s">
        <v>105</v>
      </c>
      <c r="B76" s="36" t="str">
        <f>SFS!$I$1</f>
        <v>Monthly</v>
      </c>
      <c r="C76" s="50"/>
      <c r="D76" s="10">
        <f t="shared" si="11"/>
        <v>0</v>
      </c>
      <c r="E76" s="56"/>
    </row>
    <row r="77" spans="1:5" x14ac:dyDescent="0.25">
      <c r="A77" s="4" t="s">
        <v>106</v>
      </c>
      <c r="B77" s="36" t="str">
        <f>SFS!$I$1</f>
        <v>Monthly</v>
      </c>
      <c r="C77" s="54"/>
      <c r="D77" s="10">
        <f t="shared" si="11"/>
        <v>0</v>
      </c>
      <c r="E77" s="56"/>
    </row>
    <row r="78" spans="1:5" x14ac:dyDescent="0.25">
      <c r="A78" s="4" t="s">
        <v>107</v>
      </c>
      <c r="B78" s="36" t="str">
        <f>SFS!$I$1</f>
        <v>Monthly</v>
      </c>
      <c r="C78" s="54"/>
      <c r="D78" s="10">
        <f t="shared" si="11"/>
        <v>0</v>
      </c>
      <c r="E78" s="56"/>
    </row>
    <row r="79" spans="1:5" x14ac:dyDescent="0.25">
      <c r="A79" s="4" t="s">
        <v>108</v>
      </c>
      <c r="B79" s="36" t="str">
        <f>SFS!$I$1</f>
        <v>Monthly</v>
      </c>
      <c r="C79" s="54"/>
      <c r="D79" s="10">
        <f t="shared" si="11"/>
        <v>0</v>
      </c>
      <c r="E79" s="56"/>
    </row>
    <row r="80" spans="1:5" x14ac:dyDescent="0.25">
      <c r="A80" s="4" t="s">
        <v>109</v>
      </c>
      <c r="B80" s="36" t="str">
        <f>SFS!$I$1</f>
        <v>Monthly</v>
      </c>
      <c r="C80" s="54"/>
      <c r="D80" s="10">
        <f t="shared" si="11"/>
        <v>0</v>
      </c>
      <c r="E80" s="56"/>
    </row>
    <row r="81" spans="1:5" x14ac:dyDescent="0.25">
      <c r="A81" s="4" t="s">
        <v>110</v>
      </c>
      <c r="B81" s="36" t="str">
        <f>SFS!$I$1</f>
        <v>Monthly</v>
      </c>
      <c r="C81" s="54"/>
      <c r="D81" s="10">
        <f t="shared" si="11"/>
        <v>0</v>
      </c>
      <c r="E81" s="56"/>
    </row>
    <row r="82" spans="1:5" x14ac:dyDescent="0.25">
      <c r="A82" s="4" t="s">
        <v>111</v>
      </c>
      <c r="B82" s="36" t="str">
        <f>SFS!$I$1</f>
        <v>Monthly</v>
      </c>
      <c r="C82" s="54"/>
      <c r="D82" s="10">
        <f t="shared" si="11"/>
        <v>0</v>
      </c>
      <c r="E82" s="56"/>
    </row>
    <row r="83" spans="1:5" x14ac:dyDescent="0.25">
      <c r="A83" s="4" t="s">
        <v>112</v>
      </c>
      <c r="B83" s="36" t="str">
        <f>SFS!$I$1</f>
        <v>Monthly</v>
      </c>
      <c r="C83" s="54"/>
      <c r="D83" s="10">
        <f t="shared" si="11"/>
        <v>0</v>
      </c>
      <c r="E83" s="56"/>
    </row>
    <row r="84" spans="1:5" ht="15.75" thickBot="1" x14ac:dyDescent="0.3">
      <c r="A84" s="6" t="s">
        <v>113</v>
      </c>
      <c r="B84" s="37" t="str">
        <f>SFS!$I$1</f>
        <v>Monthly</v>
      </c>
      <c r="C84" s="55"/>
      <c r="D84" s="11">
        <f t="shared" si="11"/>
        <v>0</v>
      </c>
      <c r="E84" s="57"/>
    </row>
    <row r="85" spans="1:5" x14ac:dyDescent="0.25"/>
  </sheetData>
  <sheetProtection algorithmName="SHA-512" hashValue="f4QJgIodA8W6aCdlzkxk+XQgPe0VJiUATORwWD/fHQkY0rbIupXF3Co3uyiWdz5pXtBWSbGTPTqK+tmnPeFe0w==" saltValue="wH3VpUF6voQqPdVuWj+tNA==" spinCount="100000" sheet="1" objects="1" scenarios="1"/>
  <autoFilter ref="A6:C75" xr:uid="{53401707-0D14-4368-A6B1-83A1CC3B6438}"/>
  <mergeCells count="2">
    <mergeCell ref="A1:D4"/>
    <mergeCell ref="A7:E7"/>
  </mergeCells>
  <phoneticPr fontId="2" type="noConversion"/>
  <pageMargins left="0.7" right="0.7" top="0.75" bottom="0.75" header="0.3" footer="0.3"/>
  <pageSetup paperSize="9" orientation="portrait" r:id="rId1"/>
  <ignoredErrors>
    <ignoredError sqref="B13:B18 B20:B22 B24 B27:B31 B33:B35 B10:B11 B37 B39:B40 B42:B43 B47:B49 B56 B51 B57:B58 B62:B64 B66:B68 B71:B73 B75:B84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4E79FD88-9440-4E39-A52E-B0A5407766B3}">
            <xm:f>SFS!$B$22&lt;=(SFS!$B$18*0.75)</xm:f>
            <x14:dxf>
              <fill>
                <patternFill>
                  <bgColor rgb="FF00B050"/>
                </patternFill>
              </fill>
            </x14:dxf>
          </x14:cfRule>
          <x14:cfRule type="expression" priority="6" id="{BAD1B88F-0B0D-4D20-9EE2-02DD591ABB05}">
            <xm:f>SFS!$B$22&gt;(SFS!$B$18*1.25)</xm:f>
            <x14:dxf>
              <fill>
                <patternFill>
                  <bgColor rgb="FFFF0000"/>
                </patternFill>
              </fill>
            </x14:dxf>
          </x14:cfRule>
          <xm:sqref>D61:D64</xm:sqref>
        </x14:conditionalFormatting>
        <x14:conditionalFormatting xmlns:xm="http://schemas.microsoft.com/office/excel/2006/main">
          <x14:cfRule type="expression" priority="3" id="{BEFCC1EC-5444-4B94-A3CC-1D85A9EFABE2}">
            <xm:f>SFS!$B$23&lt;=(SFS!$B$19*0.75)</xm:f>
            <x14:dxf>
              <fill>
                <patternFill>
                  <bgColor rgb="FF00B050"/>
                </patternFill>
              </fill>
            </x14:dxf>
          </x14:cfRule>
          <x14:cfRule type="expression" priority="4" id="{F214A627-0CF0-4CF7-9E02-7995DDA602AF}">
            <xm:f>SFS!$B$23&gt;(SFS!$B$19*1.25)</xm:f>
            <x14:dxf>
              <fill>
                <patternFill>
                  <bgColor rgb="FFFF0000"/>
                </patternFill>
              </fill>
            </x14:dxf>
          </x14:cfRule>
          <xm:sqref>D66:D68</xm:sqref>
        </x14:conditionalFormatting>
        <x14:conditionalFormatting xmlns:xm="http://schemas.microsoft.com/office/excel/2006/main">
          <x14:cfRule type="expression" priority="1" id="{FE16EECB-57F5-43B1-863E-DAC9E8E130A8}">
            <xm:f>SFS!$B$24&lt;=(SFS!$B$20*0.75)</xm:f>
            <x14:dxf>
              <fill>
                <patternFill>
                  <bgColor rgb="FF00B050"/>
                </patternFill>
              </fill>
            </x14:dxf>
          </x14:cfRule>
          <x14:cfRule type="expression" priority="2" id="{20FACAF9-1BE2-48BB-AEFE-F271E3D58A96}">
            <xm:f>SFS!$B$24&gt;(SFS!$B$20*1.25)</xm:f>
            <x14:dxf>
              <fill>
                <patternFill>
                  <bgColor rgb="FFFF0000"/>
                </patternFill>
              </fill>
            </x14:dxf>
          </x14:cfRule>
          <xm:sqref>D70:D73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showInputMessage="1" showErrorMessage="1" xr:uid="{8BEE9A83-8693-4D07-BC5E-A4A84FAB90FF}">
          <x14:formula1>
            <xm:f>SFS!$I$1:$I$6</xm:f>
          </x14:formula1>
          <xm:sqref>B56:B58 B9:B11 B13:B18 B20:B22 B24 B27:B31 B33:B35 B37 B39:B40 B42:B49 B66:B68 B61:B64 B75:B84 B70:B73 B51:B54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FD7F3-7B82-4ABF-B826-3F44C8D219E4}">
  <sheetPr codeName="Sheet3"/>
  <dimension ref="A1:R24"/>
  <sheetViews>
    <sheetView topLeftCell="A25" workbookViewId="0">
      <selection activeCell="A24" sqref="A1:XFD24"/>
    </sheetView>
  </sheetViews>
  <sheetFormatPr defaultRowHeight="15" x14ac:dyDescent="0.25"/>
  <cols>
    <col min="1" max="1" width="41.5703125" bestFit="1" customWidth="1"/>
    <col min="2" max="2" width="9.28515625" bestFit="1" customWidth="1"/>
    <col min="3" max="3" width="14.42578125" bestFit="1" customWidth="1"/>
    <col min="4" max="4" width="16" bestFit="1" customWidth="1"/>
    <col min="5" max="5" width="13" bestFit="1" customWidth="1"/>
    <col min="9" max="9" width="9.7109375" bestFit="1" customWidth="1"/>
    <col min="15" max="15" width="13.42578125" customWidth="1"/>
  </cols>
  <sheetData>
    <row r="1" spans="1:18" hidden="1" x14ac:dyDescent="0.25">
      <c r="A1" s="22" t="s">
        <v>114</v>
      </c>
      <c r="B1" s="22"/>
      <c r="C1" s="22"/>
      <c r="D1" s="22"/>
      <c r="E1" s="22"/>
      <c r="I1" t="s">
        <v>40</v>
      </c>
      <c r="O1" s="20" t="s">
        <v>115</v>
      </c>
      <c r="P1" s="20" t="s">
        <v>116</v>
      </c>
      <c r="Q1" s="20" t="s">
        <v>117</v>
      </c>
      <c r="R1" s="20" t="s">
        <v>118</v>
      </c>
    </row>
    <row r="2" spans="1:18" hidden="1" x14ac:dyDescent="0.25">
      <c r="A2" s="2"/>
      <c r="B2" s="2" t="s">
        <v>119</v>
      </c>
      <c r="C2" s="2" t="s">
        <v>120</v>
      </c>
      <c r="D2" s="2" t="s">
        <v>121</v>
      </c>
      <c r="E2" s="2" t="s">
        <v>122</v>
      </c>
      <c r="I2" t="s">
        <v>123</v>
      </c>
      <c r="O2" s="21">
        <v>20</v>
      </c>
      <c r="P2" s="38">
        <v>0.2</v>
      </c>
      <c r="Q2" s="38">
        <v>0.3</v>
      </c>
      <c r="R2" s="38">
        <v>0.4</v>
      </c>
    </row>
    <row r="3" spans="1:18" hidden="1" x14ac:dyDescent="0.25">
      <c r="A3" s="2" t="s">
        <v>124</v>
      </c>
      <c r="B3" s="12">
        <v>239</v>
      </c>
      <c r="C3" s="12">
        <v>165</v>
      </c>
      <c r="D3" s="12">
        <v>74</v>
      </c>
      <c r="E3" s="12">
        <v>130</v>
      </c>
      <c r="I3" t="s">
        <v>125</v>
      </c>
      <c r="O3" s="21">
        <v>40</v>
      </c>
      <c r="P3" s="38">
        <v>0.3</v>
      </c>
      <c r="Q3" s="38">
        <v>0.4</v>
      </c>
      <c r="R3" s="38">
        <v>0.5</v>
      </c>
    </row>
    <row r="4" spans="1:18" hidden="1" x14ac:dyDescent="0.25">
      <c r="A4" s="2" t="s">
        <v>126</v>
      </c>
      <c r="B4" s="12">
        <v>468</v>
      </c>
      <c r="C4" s="12">
        <v>334</v>
      </c>
      <c r="D4" s="12">
        <v>140</v>
      </c>
      <c r="E4" s="12">
        <v>221</v>
      </c>
      <c r="I4" t="s">
        <v>127</v>
      </c>
      <c r="O4" s="21">
        <v>60</v>
      </c>
      <c r="P4" s="38">
        <v>0.4</v>
      </c>
      <c r="Q4" s="38">
        <v>0.5</v>
      </c>
      <c r="R4" s="38">
        <v>0.6</v>
      </c>
    </row>
    <row r="5" spans="1:18" hidden="1" x14ac:dyDescent="0.25">
      <c r="A5" s="2" t="s">
        <v>128</v>
      </c>
      <c r="B5" s="12">
        <v>100</v>
      </c>
      <c r="C5" s="12">
        <v>69</v>
      </c>
      <c r="D5" s="12">
        <v>41</v>
      </c>
      <c r="E5" s="12">
        <v>92</v>
      </c>
      <c r="I5" t="s">
        <v>129</v>
      </c>
      <c r="O5" s="21">
        <v>125</v>
      </c>
      <c r="P5" s="38">
        <v>0.5</v>
      </c>
      <c r="Q5" s="38">
        <v>0.6</v>
      </c>
      <c r="R5" s="38">
        <v>0.7</v>
      </c>
    </row>
    <row r="6" spans="1:18" ht="15.75" hidden="1" thickBot="1" x14ac:dyDescent="0.3">
      <c r="A6" s="3" t="s">
        <v>130</v>
      </c>
      <c r="B6" s="13">
        <v>744</v>
      </c>
      <c r="C6" s="13">
        <v>518</v>
      </c>
      <c r="D6" s="13">
        <v>246</v>
      </c>
      <c r="E6" s="13">
        <v>500</v>
      </c>
      <c r="I6" t="s">
        <v>131</v>
      </c>
    </row>
    <row r="7" spans="1:18" ht="15.75" hidden="1" thickBot="1" x14ac:dyDescent="0.3"/>
    <row r="8" spans="1:18" hidden="1" x14ac:dyDescent="0.25">
      <c r="A8" s="22" t="s">
        <v>132</v>
      </c>
      <c r="B8" s="17">
        <f>(IF('Customer Profile'!B8=1,SFS!$B$3*1,IF('Customer Profile'!B8&gt;1,(SFS!$B$3+('Customer Profile'!B8*SFS!$C$3)),0)))</f>
        <v>0</v>
      </c>
    </row>
    <row r="9" spans="1:18" ht="15.75" hidden="1" thickBot="1" x14ac:dyDescent="0.3">
      <c r="A9" s="23" t="s">
        <v>133</v>
      </c>
      <c r="B9" s="18">
        <f>(IF('Customer Profile'!B6&gt;=1,('Customer Profile'!B6*SFS!$D$3),0))</f>
        <v>0</v>
      </c>
    </row>
    <row r="10" spans="1:18" hidden="1" x14ac:dyDescent="0.25">
      <c r="A10" s="23" t="s">
        <v>134</v>
      </c>
      <c r="B10" s="18">
        <f>(IF('Customer Profile'!B7&gt;=1,('Customer Profile'!B7*SFS!$E$3),0))</f>
        <v>0</v>
      </c>
      <c r="O10" s="64" t="s">
        <v>135</v>
      </c>
      <c r="P10" s="65" t="s">
        <v>4</v>
      </c>
    </row>
    <row r="11" spans="1:18" ht="15.75" hidden="1" thickBot="1" x14ac:dyDescent="0.3">
      <c r="A11" s="23" t="s">
        <v>136</v>
      </c>
      <c r="B11" s="18">
        <f>(IF('Customer Profile'!B8=1,SFS!$B$4*1,IF('Customer Profile'!B8&gt;1,(SFS!$B$4+(('Customer Profile'!B8-1)*SFS!$C$4)),0)))</f>
        <v>0</v>
      </c>
      <c r="O11" s="62" t="s">
        <v>137</v>
      </c>
      <c r="P11" s="63" t="s">
        <v>138</v>
      </c>
    </row>
    <row r="12" spans="1:18" hidden="1" x14ac:dyDescent="0.25">
      <c r="A12" s="23" t="s">
        <v>139</v>
      </c>
      <c r="B12" s="18">
        <f>(IF('Customer Profile'!B6&gt;=1,('Customer Profile'!B6*SFS!$D$4),0))</f>
        <v>0</v>
      </c>
    </row>
    <row r="13" spans="1:18" hidden="1" x14ac:dyDescent="0.25">
      <c r="A13" s="23" t="s">
        <v>140</v>
      </c>
      <c r="B13" s="18">
        <f>(IF('Customer Profile'!B7&gt;=1,('Customer Profile'!B7*SFS!$E$4),0))</f>
        <v>0</v>
      </c>
    </row>
    <row r="14" spans="1:18" hidden="1" x14ac:dyDescent="0.25">
      <c r="A14" s="23" t="s">
        <v>141</v>
      </c>
      <c r="B14" s="18">
        <f>(IF('Customer Profile'!B8=1,SFS!$B$5*1,IF('Customer Profile'!B8&gt;1,(SFS!$B$5+(('Customer Profile'!B8-1)*SFS!$C$5)),0)))</f>
        <v>0</v>
      </c>
    </row>
    <row r="15" spans="1:18" hidden="1" x14ac:dyDescent="0.25">
      <c r="A15" s="23" t="s">
        <v>142</v>
      </c>
      <c r="B15" s="18">
        <f>(IF('Customer Profile'!B6&gt;=1,('Customer Profile'!B6*SFS!$D$5),0))</f>
        <v>0</v>
      </c>
    </row>
    <row r="16" spans="1:18" ht="15.75" hidden="1" thickBot="1" x14ac:dyDescent="0.3">
      <c r="A16" s="24" t="s">
        <v>143</v>
      </c>
      <c r="B16" s="19">
        <f>(IF('Customer Profile'!B7&gt;=1,('Customer Profile'!B7*SFS!$E$5),0))</f>
        <v>0</v>
      </c>
    </row>
    <row r="17" spans="1:2" ht="15.75" hidden="1" thickBot="1" x14ac:dyDescent="0.3"/>
    <row r="18" spans="1:2" hidden="1" x14ac:dyDescent="0.25">
      <c r="A18" s="22" t="s">
        <v>144</v>
      </c>
      <c r="B18" s="14">
        <f>SUM(B8:B10)</f>
        <v>0</v>
      </c>
    </row>
    <row r="19" spans="1:2" hidden="1" x14ac:dyDescent="0.25">
      <c r="A19" s="23" t="s">
        <v>145</v>
      </c>
      <c r="B19" s="15">
        <f>SUM(B11:B13)</f>
        <v>0</v>
      </c>
    </row>
    <row r="20" spans="1:2" ht="15.75" hidden="1" thickBot="1" x14ac:dyDescent="0.3">
      <c r="A20" s="24" t="s">
        <v>146</v>
      </c>
      <c r="B20" s="16">
        <f>SUM(B14:B16)</f>
        <v>0</v>
      </c>
    </row>
    <row r="21" spans="1:2" ht="15.75" hidden="1" thickBot="1" x14ac:dyDescent="0.3"/>
    <row r="22" spans="1:2" hidden="1" x14ac:dyDescent="0.25">
      <c r="A22" s="22" t="s">
        <v>147</v>
      </c>
      <c r="B22" s="14">
        <f>SUM('I+E'!D61:D64)</f>
        <v>0</v>
      </c>
    </row>
    <row r="23" spans="1:2" hidden="1" x14ac:dyDescent="0.25">
      <c r="A23" s="23" t="s">
        <v>148</v>
      </c>
      <c r="B23" s="15">
        <f>SUM('I+E'!D66:D68)</f>
        <v>0</v>
      </c>
    </row>
    <row r="24" spans="1:2" ht="15.75" hidden="1" thickBot="1" x14ac:dyDescent="0.3">
      <c r="A24" s="24" t="s">
        <v>149</v>
      </c>
      <c r="B24" s="16">
        <f>SUM('I+E'!D70:D73)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EF843-2039-4993-AAA7-F88E6DDC1EA8}">
  <sheetPr codeName="Sheet4"/>
  <dimension ref="A1:P15"/>
  <sheetViews>
    <sheetView workbookViewId="0">
      <selection activeCell="D15" sqref="D15"/>
    </sheetView>
  </sheetViews>
  <sheetFormatPr defaultColWidth="0" defaultRowHeight="15" zeroHeight="1" x14ac:dyDescent="0.25"/>
  <cols>
    <col min="1" max="1" width="34.85546875" customWidth="1"/>
    <col min="2" max="2" width="17.42578125" customWidth="1"/>
    <col min="3" max="3" width="45.28515625" customWidth="1"/>
    <col min="4" max="4" width="78.42578125" customWidth="1"/>
    <col min="5" max="15" width="9.140625" hidden="1" customWidth="1"/>
    <col min="16" max="16" width="12.85546875" hidden="1" customWidth="1"/>
    <col min="17" max="16384" width="9.140625" hidden="1"/>
  </cols>
  <sheetData>
    <row r="1" spans="1:4" s="34" customFormat="1" ht="15" customHeight="1" x14ac:dyDescent="0.25">
      <c r="B1" s="86" t="s">
        <v>150</v>
      </c>
      <c r="C1" s="86"/>
    </row>
    <row r="2" spans="1:4" s="34" customFormat="1" ht="15" customHeight="1" x14ac:dyDescent="0.25">
      <c r="B2" s="86"/>
      <c r="C2" s="86"/>
    </row>
    <row r="3" spans="1:4" s="34" customFormat="1" ht="15" customHeight="1" x14ac:dyDescent="0.25">
      <c r="B3" s="86"/>
      <c r="C3" s="86"/>
    </row>
    <row r="4" spans="1:4" ht="15.75" thickBot="1" x14ac:dyDescent="0.3"/>
    <row r="5" spans="1:4" ht="15.75" thickBot="1" x14ac:dyDescent="0.3">
      <c r="A5" s="43" t="s">
        <v>151</v>
      </c>
      <c r="B5" s="33"/>
      <c r="C5" s="35" t="s">
        <v>35</v>
      </c>
      <c r="D5" s="35" t="s">
        <v>4</v>
      </c>
    </row>
    <row r="6" spans="1:4" ht="30" x14ac:dyDescent="0.25">
      <c r="A6" s="7" t="s">
        <v>152</v>
      </c>
      <c r="B6" s="47" t="s">
        <v>37</v>
      </c>
      <c r="C6" s="44">
        <f>SUM('I+E'!D9:D11,'I+E'!D13:D18,'I+E'!D20:D22,'I+E'!D24)</f>
        <v>0</v>
      </c>
      <c r="D6" s="60"/>
    </row>
    <row r="7" spans="1:4" ht="30" x14ac:dyDescent="0.25">
      <c r="A7" s="4" t="s">
        <v>153</v>
      </c>
      <c r="B7" s="48" t="s">
        <v>154</v>
      </c>
      <c r="C7" s="45">
        <f>SUM('I+E'!D27:D31,'I+E'!D33:D35,'I+E'!D37:D37,'I+E'!D39:D40,'I+E'!D42:D49,'I+E'!D51:D54,'I+E'!D56:D58,'I+E'!D61:D64,'I+E'!D66:D68,'I+E'!D70:D73,'I+E'!D75:D84)</f>
        <v>0</v>
      </c>
      <c r="D7" s="51"/>
    </row>
    <row r="8" spans="1:4" ht="30.75" thickBot="1" x14ac:dyDescent="0.3">
      <c r="A8" s="6" t="s">
        <v>155</v>
      </c>
      <c r="B8" s="49" t="s">
        <v>156</v>
      </c>
      <c r="C8" s="46">
        <f>C6-C7</f>
        <v>0</v>
      </c>
      <c r="D8" s="59"/>
    </row>
    <row r="9" spans="1:4" x14ac:dyDescent="0.25"/>
    <row r="10" spans="1:4" ht="15.75" thickBot="1" x14ac:dyDescent="0.3"/>
    <row r="11" spans="1:4" ht="116.45" customHeight="1" x14ac:dyDescent="0.25">
      <c r="A11" s="74" t="s">
        <v>157</v>
      </c>
      <c r="B11" s="71" t="s">
        <v>116</v>
      </c>
      <c r="C11" s="66">
        <f>IF(AND($C$6=0,$C$7=0),0,IF($C$8&lt;=1,SFS!P11,INDEX(SFS!$O$1:$R$5,MATCH($C$8,SFS!$O$1:$O$5,1),MATCH($B$11,SFS!$O$1:$R$1,0))*$C$8))</f>
        <v>0</v>
      </c>
      <c r="D11" s="60"/>
    </row>
    <row r="12" spans="1:4" ht="114.95" customHeight="1" x14ac:dyDescent="0.25">
      <c r="A12" s="75" t="s">
        <v>158</v>
      </c>
      <c r="B12" s="72" t="s">
        <v>117</v>
      </c>
      <c r="C12" s="67">
        <f>IF(AND($C$6=0,$C$7=0),0,IF($C$8&lt;=1,SFS!P11,INDEX(SFS!$O$1:$R$5,MATCH($C$8,SFS!$O$1:$O$5,1),MATCH($B12,SFS!$O$1:$R$1,0))*$C$8))</f>
        <v>0</v>
      </c>
      <c r="D12" s="51"/>
    </row>
    <row r="13" spans="1:4" ht="117.6" customHeight="1" thickBot="1" x14ac:dyDescent="0.3">
      <c r="A13" s="76" t="s">
        <v>159</v>
      </c>
      <c r="B13" s="73" t="s">
        <v>118</v>
      </c>
      <c r="C13" s="68">
        <f>IF(AND($C$6=0,$C$7=0),0,IF($C$8&lt;=1,SFS!P11,INDEX(SFS!$O$1:$R$5,MATCH($C$8,SFS!$O$1:$O$5,1),MATCH($B13,SFS!$O$1:$R$1,0))*$C$8))</f>
        <v>0</v>
      </c>
      <c r="D13" s="59"/>
    </row>
    <row r="14" spans="1:4" ht="15.75" thickBot="1" x14ac:dyDescent="0.3"/>
    <row r="15" spans="1:4" ht="30.75" thickBot="1" x14ac:dyDescent="0.3">
      <c r="A15" s="77" t="s">
        <v>160</v>
      </c>
      <c r="B15" s="43" t="s">
        <v>161</v>
      </c>
      <c r="C15" s="61"/>
      <c r="D15" s="61"/>
    </row>
  </sheetData>
  <sheetProtection algorithmName="SHA-512" hashValue="RsUAUUBW18ssg2TmMFeJ2VpKim9vy1bOXYZvoClBAzDH0YubekOgf/0zCirVqwl0acXFM4lOhBLwMHbZIPcosg==" saltValue="Cx/MyMIQRZLaoEWHmoZ+qg==" spinCount="100000" sheet="1" objects="1" scenarios="1"/>
  <mergeCells count="1">
    <mergeCell ref="B1:C3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Customer Profile</vt:lpstr>
      <vt:lpstr>I+E</vt:lpstr>
      <vt:lpstr>SFS</vt:lpstr>
      <vt:lpstr>Disposable Income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Stuart Coutts</dc:creator>
  <cp:keywords/>
  <dc:description/>
  <cp:lastModifiedBy>Daniel Macmillan</cp:lastModifiedBy>
  <cp:revision/>
  <dcterms:created xsi:type="dcterms:W3CDTF">2023-10-02T09:03:55Z</dcterms:created>
  <dcterms:modified xsi:type="dcterms:W3CDTF">2025-06-03T10:30:29Z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8aa95ff-d80e-43dc-a37c-a2da3c05a1db_Enabled">
    <vt:lpwstr>true</vt:lpwstr>
  </property>
  <property fmtid="{D5CDD505-2E9C-101B-9397-08002B2CF9AE}" pid="3" name="MSIP_Label_58aa95ff-d80e-43dc-a37c-a2da3c05a1db_SetDate">
    <vt:lpwstr>2024-04-23T15:05:34Z</vt:lpwstr>
  </property>
  <property fmtid="{D5CDD505-2E9C-101B-9397-08002B2CF9AE}" pid="4" name="MSIP_Label_58aa95ff-d80e-43dc-a37c-a2da3c05a1db_Method">
    <vt:lpwstr>Standard</vt:lpwstr>
  </property>
  <property fmtid="{D5CDD505-2E9C-101B-9397-08002B2CF9AE}" pid="5" name="MSIP_Label_58aa95ff-d80e-43dc-a37c-a2da3c05a1db_Name">
    <vt:lpwstr>FRS_GENERAL_01</vt:lpwstr>
  </property>
  <property fmtid="{D5CDD505-2E9C-101B-9397-08002B2CF9AE}" pid="6" name="MSIP_Label_58aa95ff-d80e-43dc-a37c-a2da3c05a1db_SiteId">
    <vt:lpwstr>b4a8e931-f8f4-4453-b7db-c5f6476641f0</vt:lpwstr>
  </property>
  <property fmtid="{D5CDD505-2E9C-101B-9397-08002B2CF9AE}" pid="7" name="MSIP_Label_58aa95ff-d80e-43dc-a37c-a2da3c05a1db_ActionId">
    <vt:lpwstr>9955e845-2749-4d79-aa9c-c5f0f3b8fbad</vt:lpwstr>
  </property>
  <property fmtid="{D5CDD505-2E9C-101B-9397-08002B2CF9AE}" pid="8" name="MSIP_Label_58aa95ff-d80e-43dc-a37c-a2da3c05a1db_ContentBits">
    <vt:lpwstr>0</vt:lpwstr>
  </property>
</Properties>
</file>